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3675" windowHeight="7680" tabRatio="774" activeTab="4"/>
  </bookViews>
  <sheets>
    <sheet name="START HERE" sheetId="1" r:id="rId1"/>
    <sheet name="Task 1 Roster" sheetId="2" r:id="rId2"/>
    <sheet name="Service Record" sheetId="3" r:id="rId3"/>
    <sheet name="Elections" sheetId="4" r:id="rId4"/>
    <sheet name="Annual Report" sheetId="5" r:id="rId5"/>
    <sheet name="Project List" sheetId="6" r:id="rId6"/>
    <sheet name="April" sheetId="7" r:id="rId7"/>
    <sheet name="May" sheetId="8" r:id="rId8"/>
    <sheet name="June" sheetId="9" r:id="rId9"/>
    <sheet name="July" sheetId="10" r:id="rId10"/>
    <sheet name="August" sheetId="11" r:id="rId11"/>
    <sheet name="September" sheetId="12" r:id="rId12"/>
    <sheet name="October" sheetId="13" r:id="rId13"/>
    <sheet name="November" sheetId="14" r:id="rId14"/>
    <sheet name="December" sheetId="15" r:id="rId15"/>
    <sheet name="January" sheetId="16" r:id="rId16"/>
    <sheet name="February" sheetId="17" r:id="rId17"/>
    <sheet name="March" sheetId="18" r:id="rId18"/>
  </sheets>
  <definedNames>
    <definedName name="_xlnm.Print_Area" localSheetId="4">'Annual Report'!$A$1:$Y$122</definedName>
    <definedName name="_xlnm.Print_Area" localSheetId="6">'April'!$A$1:$Z$94</definedName>
    <definedName name="_xlnm.Print_Area" localSheetId="10">'August'!$A$1:$Y$94</definedName>
    <definedName name="_xlnm.Print_Area" localSheetId="14">'December'!$A$1:$Y$94</definedName>
    <definedName name="_xlnm.Print_Area" localSheetId="3">'Elections'!$B$1:$K$32</definedName>
    <definedName name="_xlnm.Print_Area" localSheetId="16">'February'!$A$1:$Y$94</definedName>
    <definedName name="_xlnm.Print_Area" localSheetId="15">'January'!$A$1:$Y$94</definedName>
    <definedName name="_xlnm.Print_Area" localSheetId="9">'July'!$A$1:$Y$94</definedName>
    <definedName name="_xlnm.Print_Area" localSheetId="8">'June'!$A$1:$Y$94</definedName>
    <definedName name="_xlnm.Print_Area" localSheetId="17">'March'!$A$1:$Y$94</definedName>
    <definedName name="_xlnm.Print_Area" localSheetId="7">'May'!$A$1:$Y$94</definedName>
    <definedName name="_xlnm.Print_Area" localSheetId="13">'November'!$A$1:$Y$94</definedName>
    <definedName name="_xlnm.Print_Area" localSheetId="12">'October'!$A$1:$Y$94</definedName>
    <definedName name="_xlnm.Print_Area" localSheetId="5">'Project List'!$A$1:$F$189</definedName>
    <definedName name="_xlnm.Print_Area" localSheetId="11">'September'!$A$1:$Y$94</definedName>
    <definedName name="_xlnm.Print_Area" localSheetId="0">'START HERE'!$A$1:$L$15</definedName>
    <definedName name="_xlnm.Print_Area" localSheetId="1">'Task 1 Roster'!$B$1:$K$122</definedName>
    <definedName name="_xlnm.Print_Titles" localSheetId="4">'Annual Report'!$6:$7</definedName>
    <definedName name="_xlnm.Print_Titles" localSheetId="5">'Project List'!$7:$7</definedName>
    <definedName name="_xlnm.Print_Titles" localSheetId="2">'Service Record'!$1:$3</definedName>
  </definedNames>
  <calcPr fullCalcOnLoad="1"/>
</workbook>
</file>

<file path=xl/sharedStrings.xml><?xml version="1.0" encoding="utf-8"?>
<sst xmlns="http://schemas.openxmlformats.org/spreadsheetml/2006/main" count="5221" uniqueCount="547">
  <si>
    <t>President</t>
  </si>
  <si>
    <t>Service</t>
  </si>
  <si>
    <t>Membership</t>
  </si>
  <si>
    <t>Narrative Report</t>
  </si>
  <si>
    <t>Division</t>
  </si>
  <si>
    <t>Region</t>
  </si>
  <si>
    <t>#</t>
  </si>
  <si>
    <t>Conclave</t>
  </si>
  <si>
    <t>Secretary</t>
  </si>
  <si>
    <t>Faculty Advisor</t>
  </si>
  <si>
    <t>Kiwanis Advisor</t>
  </si>
  <si>
    <t>Funds</t>
  </si>
  <si>
    <t>Month</t>
  </si>
  <si>
    <t>Year</t>
  </si>
  <si>
    <t>Fall Rally</t>
  </si>
  <si>
    <t>Sponsored by the Kiwanis Club of</t>
  </si>
  <si>
    <t>Project Title</t>
  </si>
  <si>
    <t>Total Member Hours</t>
  </si>
  <si>
    <t>Funds Spent on Project</t>
  </si>
  <si>
    <t>District Project</t>
  </si>
  <si>
    <t>Major Emphasis Project</t>
  </si>
  <si>
    <t>Fundraiser</t>
  </si>
  <si>
    <t>SC</t>
  </si>
  <si>
    <t>CB</t>
  </si>
  <si>
    <t>S</t>
  </si>
  <si>
    <t>Total # of Paid Members</t>
  </si>
  <si>
    <t>Ongoing Project</t>
  </si>
  <si>
    <t>Chair</t>
  </si>
  <si>
    <t>Hours</t>
  </si>
  <si>
    <t>Project Description</t>
  </si>
  <si>
    <t>Funds Raised</t>
  </si>
  <si>
    <t>Project Report</t>
  </si>
  <si>
    <t>Membership Status</t>
  </si>
  <si>
    <t>Check#</t>
  </si>
  <si>
    <t>Division Council Meeting</t>
  </si>
  <si>
    <t>Officers Training Conference</t>
  </si>
  <si>
    <t>Region Training Conference</t>
  </si>
  <si>
    <t>KeyLeader</t>
  </si>
  <si>
    <t>Banquet</t>
  </si>
  <si>
    <t># Present</t>
  </si>
  <si>
    <t>Attendance: Club</t>
  </si>
  <si>
    <t>Advisors</t>
  </si>
  <si>
    <t>Kiwanis Special Function</t>
  </si>
  <si>
    <t>Week 1</t>
  </si>
  <si>
    <t>Week 2</t>
  </si>
  <si>
    <t>Week 3</t>
  </si>
  <si>
    <t>Week 4</t>
  </si>
  <si>
    <t>Totals</t>
  </si>
  <si>
    <t>Week 5</t>
  </si>
  <si>
    <t>Club Website</t>
  </si>
  <si>
    <t>Members Present #</t>
  </si>
  <si>
    <t>No</t>
  </si>
  <si>
    <t>Yes</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</si>
  <si>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</si>
  <si>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</si>
  <si>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</si>
  <si>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</si>
  <si>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</si>
  <si>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</si>
  <si>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</si>
  <si>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</si>
  <si>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</si>
  <si>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</si>
  <si>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</si>
  <si>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</si>
  <si>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</si>
  <si>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</si>
  <si>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</si>
  <si>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</si>
  <si>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</si>
  <si>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</si>
  <si>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</si>
  <si>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</si>
  <si>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</si>
  <si>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</si>
  <si>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</si>
  <si>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</si>
  <si>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</si>
  <si>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</si>
  <si>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</si>
  <si>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</si>
  <si>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</si>
  <si>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</si>
  <si>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</si>
  <si>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(Y/N)</t>
  </si>
  <si>
    <t>Joint Kiwanis Project</t>
  </si>
  <si>
    <t>Co-Sponsor of a Builder's Club or K-Kids?</t>
  </si>
  <si>
    <t>Sponsorship</t>
  </si>
  <si>
    <t>Currently has a district officer or committee member?</t>
  </si>
  <si>
    <t>International officer or committee member?</t>
  </si>
  <si>
    <t>Advisor at Training Conference</t>
  </si>
  <si>
    <t>Division Project</t>
  </si>
  <si>
    <t>Use accordingly</t>
  </si>
  <si>
    <t>Club Number</t>
  </si>
  <si>
    <t xml:space="preserve">Member Relations </t>
  </si>
  <si>
    <t>Division/Region</t>
  </si>
  <si>
    <t>Special Events</t>
  </si>
  <si>
    <t xml:space="preserve">Reports </t>
  </si>
  <si>
    <t xml:space="preserve">Club Snapshot </t>
  </si>
  <si>
    <t xml:space="preserve">Project Snapshot </t>
  </si>
  <si>
    <t>Club Elections Report filed?</t>
  </si>
  <si>
    <t>WS</t>
  </si>
  <si>
    <t>WKF</t>
  </si>
  <si>
    <t>Part One: Club Information</t>
  </si>
  <si>
    <t>Pres &amp; Sec at Training Conference</t>
  </si>
  <si>
    <t>KF</t>
  </si>
  <si>
    <t>KC</t>
  </si>
  <si>
    <t>School Address</t>
  </si>
  <si>
    <t>City</t>
  </si>
  <si>
    <t>State</t>
  </si>
  <si>
    <t>Phone</t>
  </si>
  <si>
    <t>Zip Code</t>
  </si>
  <si>
    <t>Provided a program for a Builder's Club or K-Kids?</t>
  </si>
  <si>
    <t>Club Administration</t>
  </si>
  <si>
    <t>How many club meetings were held, described as the following:?</t>
  </si>
  <si>
    <t>Special Meetings (banquets, etc.)</t>
  </si>
  <si>
    <t>During school breaks (summer, holidays)</t>
  </si>
  <si>
    <t>During the Key Club year</t>
  </si>
  <si>
    <t>Board Meetings</t>
  </si>
  <si>
    <t>Average meeting attendance percentage</t>
  </si>
  <si>
    <t>CLUB MEETINGS</t>
  </si>
  <si>
    <t>With a program or guest speaker</t>
  </si>
  <si>
    <t>CLUB REPORTS</t>
  </si>
  <si>
    <t>Reports completed and submitted on time:</t>
  </si>
  <si>
    <t>Monthly Activity (Monthly Report Form)</t>
  </si>
  <si>
    <t>Club Election</t>
  </si>
  <si>
    <t>Directory Information</t>
  </si>
  <si>
    <t>DIVISION INVOLVEMENT</t>
  </si>
  <si>
    <t>Activities in which the club participated:</t>
  </si>
  <si>
    <t>That were attended by the faculty advisor</t>
  </si>
  <si>
    <t>That were attended by the Kiwanis advisor</t>
  </si>
  <si>
    <t>As of December 1</t>
  </si>
  <si>
    <t>As of February 1</t>
  </si>
  <si>
    <t>Division or Region Training Conference</t>
  </si>
  <si>
    <t>Division Council Meeting(s)</t>
  </si>
  <si>
    <t>Division-wide rally (Fall Rally)</t>
  </si>
  <si>
    <t>Division Service Project(s)</t>
  </si>
  <si>
    <t>Division Banquet</t>
  </si>
  <si>
    <t>LTG Candidate</t>
  </si>
  <si>
    <t>COMMUNICATIONS</t>
  </si>
  <si>
    <t>Forms of communication utilized by the club for members</t>
  </si>
  <si>
    <t>Club Newsletter</t>
  </si>
  <si>
    <t>Editor</t>
  </si>
  <si>
    <t>Club Membership</t>
  </si>
  <si>
    <t>Average</t>
  </si>
  <si>
    <t>EDUCATION &amp; DEVELOPMENT PROGRAMS</t>
  </si>
  <si>
    <t xml:space="preserve">Club proidved a special program for new member induction, including a ceremony, and pin presentation </t>
  </si>
  <si>
    <t>Club provided a formal program for member orientation and education</t>
  </si>
  <si>
    <t>CONFERENCES</t>
  </si>
  <si>
    <t>Attendance at District Conference</t>
  </si>
  <si>
    <t>Attendance at International Conference</t>
  </si>
  <si>
    <t>MEMBERSHIP ACTIVITIES</t>
  </si>
  <si>
    <t>Interclubs with other Key Clubs</t>
  </si>
  <si>
    <t>Leadership Development</t>
  </si>
  <si>
    <t>KEY CLUB OFFICER TRAINING</t>
  </si>
  <si>
    <t>KEY CLUB LEADERSHIP TRAINING &amp; DEVELOPMENT</t>
  </si>
  <si>
    <t>Club participated in a formal officer training</t>
  </si>
  <si>
    <t>Club conducted or participated in:</t>
  </si>
  <si>
    <t>A club officer/member leadership retreat</t>
  </si>
  <si>
    <t>A candidate for district or International office?</t>
  </si>
  <si>
    <t>Has the club had during the past year:</t>
  </si>
  <si>
    <t>Kiwanis Family Involvement</t>
  </si>
  <si>
    <t>Key Club meetings attended by sponsoring Kiwanis club members</t>
  </si>
  <si>
    <t>"X"</t>
  </si>
  <si>
    <t xml:space="preserve">Sponsoring Kiwanis club meetings attended by Key Club </t>
  </si>
  <si>
    <t>SPONSORING KIWANIS CLUB INTERACTION</t>
  </si>
  <si>
    <t>Service projects Key Club has completed with a Kiwanis-family organization (other than the sponsor)</t>
  </si>
  <si>
    <t>KIWANIS FAMILY INTERACTION</t>
  </si>
  <si>
    <t>Key Club presented a program at a Builders Club or K-Kids</t>
  </si>
  <si>
    <t>Joint service projects Key Club completed with the sponsoring Kiwanis club</t>
  </si>
  <si>
    <t>Key Club participated in interclub with Kiwanis-family organization (other than the sponsor)</t>
  </si>
  <si>
    <t xml:space="preserve">Faculty/Kiwanis advisor at the training </t>
  </si>
  <si>
    <t>President and secretary attended training workshop</t>
  </si>
  <si>
    <t>District or division leadership conference</t>
  </si>
  <si>
    <t>Percentage of members who have served in leadership positions (officers, board, committee &amp; project chairs)</t>
  </si>
  <si>
    <t>International officer or committee member</t>
  </si>
  <si>
    <t>Part Two: Club Service</t>
  </si>
  <si>
    <t>Service Projects</t>
  </si>
  <si>
    <t>Projects</t>
  </si>
  <si>
    <t>Ongoing</t>
  </si>
  <si>
    <t>With Outside Organizations</t>
  </si>
  <si>
    <t>With Kiwanis Sponsor</t>
  </si>
  <si>
    <t>With Kiwanis-family</t>
  </si>
  <si>
    <t>District</t>
  </si>
  <si>
    <t>Candidate at Division Conclave</t>
  </si>
  <si>
    <t>TOTALS</t>
  </si>
  <si>
    <t>SPECIAL PROJECT TOTALS</t>
  </si>
  <si>
    <t xml:space="preserve">Major Emphasis </t>
  </si>
  <si>
    <t xml:space="preserve">Division Level </t>
  </si>
  <si>
    <t xml:space="preserve">Governor's </t>
  </si>
  <si>
    <t xml:space="preserve">Issues Published </t>
  </si>
  <si>
    <t xml:space="preserve">Submitted articles to the District CNH KEY </t>
  </si>
  <si>
    <t xml:space="preserve">Webmaster </t>
  </si>
  <si>
    <t>Service Hours</t>
  </si>
  <si>
    <t>LTG communication this month</t>
  </si>
  <si>
    <t>Phone &amp; Electronic</t>
  </si>
  <si>
    <t>Electronic</t>
  </si>
  <si>
    <t>Mail</t>
  </si>
  <si>
    <t>Phone &amp; Mail</t>
  </si>
  <si>
    <t>All methods</t>
  </si>
  <si>
    <t>None</t>
  </si>
  <si>
    <t>Funds Raised for Service - $$</t>
  </si>
  <si>
    <t>Funds Raised for Club - $$</t>
  </si>
  <si>
    <t>Electronic &amp; Mail</t>
  </si>
  <si>
    <t>S, KC</t>
  </si>
  <si>
    <t>S, KF</t>
  </si>
  <si>
    <t>KF, KC</t>
  </si>
  <si>
    <t>S, KF, KC</t>
  </si>
  <si>
    <t>Provide a description of your successes, further explanations, or comments of the monthly activities</t>
  </si>
  <si>
    <t>Years</t>
  </si>
  <si>
    <t>Part Two: Club Service Record</t>
  </si>
  <si>
    <t>May</t>
  </si>
  <si>
    <t>June</t>
  </si>
  <si>
    <t>July</t>
  </si>
  <si>
    <t>August</t>
  </si>
  <si>
    <t>September</t>
  </si>
  <si>
    <t>October</t>
  </si>
  <si>
    <t>November</t>
  </si>
  <si>
    <t>December</t>
  </si>
  <si>
    <t>January</t>
  </si>
  <si>
    <t>February</t>
  </si>
  <si>
    <t>March</t>
  </si>
  <si>
    <t>April</t>
  </si>
  <si>
    <t>Project</t>
  </si>
  <si>
    <t># Members</t>
  </si>
  <si>
    <t>Response</t>
  </si>
  <si>
    <t>Program</t>
  </si>
  <si>
    <t>Meetings</t>
  </si>
  <si>
    <t>Meeting Average</t>
  </si>
  <si>
    <t>Special Meetings</t>
  </si>
  <si>
    <t>Provide a description of your projects. Some details have transferred from the previous section.</t>
  </si>
  <si>
    <t>Candidate</t>
  </si>
  <si>
    <t>Meeting Attendance</t>
  </si>
  <si>
    <t>Attendance at the Region Training Conference</t>
  </si>
  <si>
    <t>Advisor at: Training/ ICON/ DCON</t>
  </si>
  <si>
    <t>Banquet: Club or Division</t>
  </si>
  <si>
    <t>Interclubs</t>
  </si>
  <si>
    <t>Leadership Conference/Retreat</t>
  </si>
  <si>
    <t>Kiwanis Meetings</t>
  </si>
  <si>
    <t>Interclub with a Kiwanis club other than sponsor</t>
  </si>
  <si>
    <t xml:space="preserve">Joint Kiwanis-family (organized) </t>
  </si>
  <si>
    <t>50% and higher</t>
  </si>
  <si>
    <t>Club Number:</t>
  </si>
  <si>
    <t>(Average)</t>
  </si>
  <si>
    <t>Top Fifty</t>
  </si>
  <si>
    <t>Fundraisers</t>
  </si>
  <si>
    <t>Service Fund-Raising</t>
  </si>
  <si>
    <t>Club funds spent on projects</t>
  </si>
  <si>
    <t>Section</t>
  </si>
  <si>
    <t>A</t>
  </si>
  <si>
    <t>B</t>
  </si>
  <si>
    <t>C</t>
  </si>
  <si>
    <t>D</t>
  </si>
  <si>
    <t>Part One</t>
  </si>
  <si>
    <t>Part Two</t>
  </si>
  <si>
    <t>Pts Possible</t>
  </si>
  <si>
    <t>1a</t>
  </si>
  <si>
    <t>1b</t>
  </si>
  <si>
    <t>1c</t>
  </si>
  <si>
    <t>1d</t>
  </si>
  <si>
    <t>1e</t>
  </si>
  <si>
    <t>1f</t>
  </si>
  <si>
    <t>2a</t>
  </si>
  <si>
    <t>2b</t>
  </si>
  <si>
    <t>2c</t>
  </si>
  <si>
    <t>4a</t>
  </si>
  <si>
    <t>4b</t>
  </si>
  <si>
    <t>4c</t>
  </si>
  <si>
    <t>5a</t>
  </si>
  <si>
    <t>5b</t>
  </si>
  <si>
    <t>3a</t>
  </si>
  <si>
    <t>3b</t>
  </si>
  <si>
    <t>Part One: A</t>
  </si>
  <si>
    <t>Part One: B</t>
  </si>
  <si>
    <t>Part One: C</t>
  </si>
  <si>
    <t>6a</t>
  </si>
  <si>
    <t>6b</t>
  </si>
  <si>
    <t>6c</t>
  </si>
  <si>
    <t>Part One: D</t>
  </si>
  <si>
    <t>Score Earned</t>
  </si>
  <si>
    <t>Raised for club</t>
  </si>
  <si>
    <t>Early</t>
  </si>
  <si>
    <t>Regular</t>
  </si>
  <si>
    <t>K E Y  C L U B</t>
  </si>
  <si>
    <t>Treasurer</t>
  </si>
  <si>
    <t>E-mail</t>
  </si>
  <si>
    <t>Grad Year</t>
  </si>
  <si>
    <t>Term</t>
  </si>
  <si>
    <r>
      <t xml:space="preserve">Annual Achievement Report </t>
    </r>
    <r>
      <rPr>
        <i/>
        <sz val="10"/>
        <rFont val="Goudy Old Style"/>
        <family val="1"/>
      </rPr>
      <t>for</t>
    </r>
  </si>
  <si>
    <r>
      <t xml:space="preserve">Money rasied </t>
    </r>
    <r>
      <rPr>
        <u val="single"/>
        <sz val="8"/>
        <rFont val="Goudy Old Style"/>
        <family val="1"/>
      </rPr>
      <t>by Key Club</t>
    </r>
    <r>
      <rPr>
        <sz val="8"/>
        <rFont val="Goudy Old Style"/>
        <family val="1"/>
      </rPr>
      <t xml:space="preserve"> for non-profit, educational and other charitable purposes </t>
    </r>
  </si>
  <si>
    <t>Interclub Codes:  *S=With Sponsor *KF=With Kiwanis Family (not sponsor) *KC=With another Key Club</t>
  </si>
  <si>
    <t>Member inductions?</t>
  </si>
  <si>
    <t>Member training?</t>
  </si>
  <si>
    <t>Project benefits CLUB</t>
  </si>
  <si>
    <t>Club Directory/updates filed?</t>
  </si>
  <si>
    <t>Meeting held during school break?</t>
  </si>
  <si>
    <r>
      <t>General Meeting</t>
    </r>
    <r>
      <rPr>
        <sz val="6"/>
        <rFont val="Goudy Old Style"/>
        <family val="1"/>
      </rPr>
      <t xml:space="preserve"> (Date)</t>
    </r>
  </si>
  <si>
    <r>
      <t xml:space="preserve">Faculty Present </t>
    </r>
    <r>
      <rPr>
        <sz val="6"/>
        <rFont val="Goudy Old Style"/>
        <family val="1"/>
      </rPr>
      <t>(Y/N)</t>
    </r>
  </si>
  <si>
    <r>
      <t xml:space="preserve">Kiwanis Present </t>
    </r>
    <r>
      <rPr>
        <sz val="6"/>
        <rFont val="Goudy Old Style"/>
        <family val="1"/>
      </rPr>
      <t>(Y/N)</t>
    </r>
  </si>
  <si>
    <r>
      <t>Guests Present</t>
    </r>
    <r>
      <rPr>
        <sz val="6"/>
        <rFont val="Goudy Old Style"/>
        <family val="1"/>
      </rPr>
      <t xml:space="preserve"> (Y/N)</t>
    </r>
  </si>
  <si>
    <r>
      <t xml:space="preserve">Program/Speaker </t>
    </r>
    <r>
      <rPr>
        <sz val="6"/>
        <rFont val="Goudy Old Style"/>
        <family val="1"/>
      </rPr>
      <t>(Y/N)</t>
    </r>
  </si>
  <si>
    <r>
      <t xml:space="preserve">Interclub </t>
    </r>
    <r>
      <rPr>
        <sz val="6"/>
        <rFont val="Goudy Old Style"/>
        <family val="1"/>
      </rPr>
      <t>(N/S/KF/KC)</t>
    </r>
    <r>
      <rPr>
        <sz val="8"/>
        <rFont val="Goudy Old Style"/>
        <family val="1"/>
      </rPr>
      <t>*</t>
    </r>
  </si>
  <si>
    <r>
      <t>Board Meeting</t>
    </r>
    <r>
      <rPr>
        <sz val="8"/>
        <rFont val="Goudy Old Style"/>
        <family val="1"/>
      </rPr>
      <t xml:space="preserve"> </t>
    </r>
    <r>
      <rPr>
        <sz val="6"/>
        <rFont val="Goudy Old Style"/>
        <family val="1"/>
      </rPr>
      <t>(Date)</t>
    </r>
  </si>
  <si>
    <r>
      <t>Social/Special Mtg</t>
    </r>
    <r>
      <rPr>
        <sz val="7"/>
        <rFont val="Goudy Old Style"/>
        <family val="1"/>
      </rPr>
      <t xml:space="preserve"> </t>
    </r>
    <r>
      <rPr>
        <sz val="6"/>
        <rFont val="Goudy Old Style"/>
        <family val="1"/>
      </rPr>
      <t>(Date)</t>
    </r>
  </si>
  <si>
    <r>
      <t>Kiwanis: Mtg/DCM</t>
    </r>
    <r>
      <rPr>
        <sz val="6"/>
        <rFont val="Goudy Old Style"/>
        <family val="1"/>
      </rPr>
      <t xml:space="preserve"> (Date)</t>
    </r>
  </si>
  <si>
    <r>
      <t xml:space="preserve">Members Present </t>
    </r>
    <r>
      <rPr>
        <sz val="6"/>
        <rFont val="Goudy Old Style"/>
        <family val="1"/>
      </rPr>
      <t>(Y/N)</t>
    </r>
  </si>
  <si>
    <r>
      <t xml:space="preserve">Club Monthly Activity Report </t>
    </r>
    <r>
      <rPr>
        <i/>
        <sz val="10"/>
        <rFont val="Century Gothic"/>
        <family val="2"/>
      </rPr>
      <t>for</t>
    </r>
  </si>
  <si>
    <t>Articles submitted to KCI?</t>
  </si>
  <si>
    <t>CB=Club Business /AAR</t>
  </si>
  <si>
    <t>S/SC=LTG MRF /AAR /MR</t>
  </si>
  <si>
    <t>Mark "X" for ALL categories that apply</t>
  </si>
  <si>
    <t>Newsletter issues this month?</t>
  </si>
  <si>
    <t>Input</t>
  </si>
  <si>
    <t>CNH Convention</t>
  </si>
  <si>
    <t>KCI Convention</t>
  </si>
  <si>
    <t>Division Conclave</t>
  </si>
  <si>
    <t>Provided a program for Builder's Club/K-Kids?</t>
  </si>
  <si>
    <t>Co-Sponsor: Builder's Club/K-Kids?</t>
  </si>
  <si>
    <t>Sponsors fulfilled obligations of sponsorship?</t>
  </si>
  <si>
    <t>Articles submitted to Div./CNH?</t>
  </si>
  <si>
    <t xml:space="preserve">Submitted articles for the KEY CLUB magazine? </t>
  </si>
  <si>
    <t>Input Name</t>
  </si>
  <si>
    <t>Lists</t>
  </si>
  <si>
    <t>Co-Sponor</t>
  </si>
  <si>
    <t>Breaks</t>
  </si>
  <si>
    <t>Elections</t>
  </si>
  <si>
    <t>Directory</t>
  </si>
  <si>
    <t>Articles</t>
  </si>
  <si>
    <t>RTC</t>
  </si>
  <si>
    <t>OTC</t>
  </si>
  <si>
    <t>Lconf</t>
  </si>
  <si>
    <t xml:space="preserve">P/S </t>
  </si>
  <si>
    <t>Advisor</t>
  </si>
  <si>
    <t>Retreat</t>
  </si>
  <si>
    <t>DCM</t>
  </si>
  <si>
    <t>DProject</t>
  </si>
  <si>
    <t>DBanquet</t>
  </si>
  <si>
    <t>Newsletter</t>
  </si>
  <si>
    <t>Issues</t>
  </si>
  <si>
    <t>Induction</t>
  </si>
  <si>
    <t>Education</t>
  </si>
  <si>
    <t>ICON</t>
  </si>
  <si>
    <t>Ad.</t>
  </si>
  <si>
    <t>DCON</t>
  </si>
  <si>
    <t>AD.</t>
  </si>
  <si>
    <t xml:space="preserve">Candidate </t>
  </si>
  <si>
    <t>DO</t>
  </si>
  <si>
    <t>KCIO</t>
  </si>
  <si>
    <t>Joint</t>
  </si>
  <si>
    <t>KF-O</t>
  </si>
  <si>
    <t>TP</t>
  </si>
  <si>
    <t>CP</t>
  </si>
  <si>
    <t>DP</t>
  </si>
  <si>
    <t>OP</t>
  </si>
  <si>
    <t>WK</t>
  </si>
  <si>
    <t>JKF</t>
  </si>
  <si>
    <t>WOO</t>
  </si>
  <si>
    <t>GP</t>
  </si>
  <si>
    <t>MEP</t>
  </si>
  <si>
    <t># Funds</t>
  </si>
  <si>
    <t>for club</t>
  </si>
  <si>
    <t>$ spent</t>
  </si>
  <si>
    <t>service</t>
  </si>
  <si>
    <t>KEY CLUB</t>
  </si>
  <si>
    <r>
      <rPr>
        <sz val="6"/>
        <rFont val="Goudy Old Style"/>
        <family val="1"/>
      </rPr>
      <t xml:space="preserve">Previous Year: </t>
    </r>
    <r>
      <rPr>
        <sz val="7"/>
        <rFont val="Goudy Old Style"/>
        <family val="1"/>
      </rPr>
      <t>As of September 30</t>
    </r>
  </si>
  <si>
    <r>
      <t>Previous Year</t>
    </r>
    <r>
      <rPr>
        <vertAlign val="superscript"/>
        <sz val="9"/>
        <rFont val="Goudy Old Style"/>
        <family val="1"/>
      </rPr>
      <t>1</t>
    </r>
  </si>
  <si>
    <r>
      <rPr>
        <vertAlign val="superscript"/>
        <sz val="6"/>
        <rFont val="Goudy Old Style"/>
        <family val="1"/>
      </rPr>
      <t>1</t>
    </r>
    <r>
      <rPr>
        <sz val="6"/>
        <rFont val="Goudy Old Style"/>
        <family val="1"/>
      </rPr>
      <t>Membership until September 30</t>
    </r>
  </si>
  <si>
    <r>
      <t>Current</t>
    </r>
    <r>
      <rPr>
        <vertAlign val="superscript"/>
        <sz val="9"/>
        <rFont val="Goudy Old Style"/>
        <family val="1"/>
      </rPr>
      <t>2</t>
    </r>
  </si>
  <si>
    <r>
      <rPr>
        <vertAlign val="superscript"/>
        <sz val="6"/>
        <rFont val="Goudy Old Style"/>
        <family val="1"/>
      </rPr>
      <t>2</t>
    </r>
    <r>
      <rPr>
        <sz val="6"/>
        <rFont val="Goudy Old Style"/>
        <family val="1"/>
      </rPr>
      <t>Matches Dues Report for PAID members</t>
    </r>
  </si>
  <si>
    <r>
      <t xml:space="preserve">New Members </t>
    </r>
    <r>
      <rPr>
        <sz val="7"/>
        <rFont val="Goudy Old Style"/>
        <family val="1"/>
      </rPr>
      <t xml:space="preserve">Paid </t>
    </r>
    <r>
      <rPr>
        <u val="single"/>
        <sz val="7"/>
        <rFont val="Goudy Old Style"/>
        <family val="1"/>
      </rPr>
      <t>this</t>
    </r>
    <r>
      <rPr>
        <sz val="7"/>
        <rFont val="Goudy Old Style"/>
        <family val="1"/>
      </rPr>
      <t xml:space="preserve"> month</t>
    </r>
    <r>
      <rPr>
        <vertAlign val="superscript"/>
        <sz val="7"/>
        <rFont val="Goudy Old Style"/>
        <family val="1"/>
      </rPr>
      <t>3</t>
    </r>
  </si>
  <si>
    <t>Club Activity Report Instruction Sheet</t>
  </si>
  <si>
    <t>Input Needed</t>
  </si>
  <si>
    <t>1. Club Reports: Respond to to the prompt regarding submission of the MRF</t>
  </si>
  <si>
    <t xml:space="preserve">2. Club Leadership Training &amp; Development: Respond to the prompt regarding percentage of members who have served in leadership roles. </t>
  </si>
  <si>
    <t xml:space="preserve">3. Projects List: Go to the Project List Worksheet and sort the projects by highest service hours. Directions are provided on that worksheet to assist you. </t>
  </si>
  <si>
    <t xml:space="preserve">If each monthly report is completed and certain prompts are appropriately answered, you will only need to complete three final tasks for this report.                                                  Please note: Some cells (responses) will not be completed until certain input from specific months are provided (i.e. membership). </t>
  </si>
  <si>
    <t xml:space="preserve">Thank you for a year of service and leadership! </t>
  </si>
  <si>
    <t>r</t>
  </si>
  <si>
    <r>
      <rPr>
        <b/>
        <sz val="10"/>
        <rFont val="Goudy Old Style"/>
        <family val="1"/>
      </rPr>
      <t xml:space="preserve">Annual Report and Projects List: </t>
    </r>
    <r>
      <rPr>
        <sz val="10"/>
        <rFont val="Goudy Old Style"/>
        <family val="1"/>
      </rPr>
      <t>Completion and submission of the Annual Report is compulsory for all clubs. This report is also helpful for the club to recognize continued areas of strength and areas to grow. To make the task of completing the form easier, information appropriately reported on each monthly report is transferred to the Annual Report. All necessary calculations are also completed. There are only two prompts on the report that need to be addressed and the Projects automatically listed on the Projects List need to be sorted by projects with the most service hours. Instructions on these pages are provided to assist you with this process.</t>
    </r>
  </si>
  <si>
    <t>Foundation Project</t>
  </si>
  <si>
    <t>Project w/Kiwanis Family</t>
  </si>
  <si>
    <t>Govneror Project</t>
  </si>
  <si>
    <t>Project w/other organization</t>
  </si>
  <si>
    <t>Project w/Kiwanis Sponsor</t>
  </si>
  <si>
    <t>Service Project</t>
  </si>
  <si>
    <t>10/15</t>
  </si>
  <si>
    <t>12/1</t>
  </si>
  <si>
    <t>If you have any questions regarding this form or any of the duties of club secretary, please feel free to contact the District Secretary in addition to your local Lt. Governor. We are here to serve and want to help you have a fantastic year of service and leadership. Thank you for taking the time to be a club leader. Congratulations again! On behalf of the Cali-Nev-Ha District, welcome to the office of Club Secretary and have a wonderful year!</t>
  </si>
  <si>
    <t xml:space="preserve">Hello Secretary,
Congratulations on your election! You have stepped into an office that is both rewarding and challenging; many great events throughout the year await you and your leadership. I am confident that your skills as a leader will make your club grow stronger during this term.
The form before you is the famous CNH District Monthly Report Form  or more commonly known as the MRF. Each year, this form is improved to fit the changing needs of the clubs that form this mighty district. Every month, the MRF is submitted to the Lieutenant Governor, Sponsoring Kiwanis Club, and Regional Advisor. . Please complete it as accurately and precisely as possible because the MRF will be used for certain awards such as the Outstanding Secretary Award. Start early and take some time to reflect on the club’s progress by noting strengths and possible improvements that can be made.
The Monthly Report Form is a crucial part of the clubs records as it is an accumulative report of your club’s activities and growth. It’s quite a responsibility, but it is not one you have to face alone; the Lieutenant Governor, faculty advisor, and other officers are here to help you master the MRF.
</t>
  </si>
  <si>
    <r>
      <rPr>
        <b/>
        <sz val="10"/>
        <rFont val="Goudy Old Style"/>
        <family val="1"/>
      </rPr>
      <t xml:space="preserve">Election Report: </t>
    </r>
    <r>
      <rPr>
        <sz val="10"/>
        <rFont val="Goudy Old Style"/>
        <family val="1"/>
      </rPr>
      <t>This form needs to be completed and submitted to the Lt. Governor who will, in turn, share this information with the Lt. Governor Elect. Submitting this information immediately after the elections will promote an easy transition for the club officers and the Lt. Governor. Club Elections should be completed in February and new officers are encouraged to attend the District Convention and Officer Training Conference to prepare for their leadership roles.</t>
    </r>
  </si>
  <si>
    <t xml:space="preserve">Serving with a Smile,
Jenelle Yee
2008-2009 District Secretary
California-Nevada-Hawaii District
Key Club International
</t>
  </si>
  <si>
    <t>ELECTION RESULTS for</t>
  </si>
  <si>
    <t>2009-2010</t>
  </si>
  <si>
    <t>Cali-Nev-Ha</t>
  </si>
  <si>
    <t>Club Name</t>
  </si>
  <si>
    <t>Club Information</t>
  </si>
  <si>
    <t>Change prompts with the information</t>
  </si>
  <si>
    <t>Club #</t>
  </si>
  <si>
    <t>Kiwanis Sponsor</t>
  </si>
  <si>
    <t>The following informaiton is collected for use by the CNH District Policies and Election Committee.</t>
  </si>
  <si>
    <t>Was an advisor present during the elections proceedings?</t>
  </si>
  <si>
    <t>Did candidates made speeches?</t>
  </si>
  <si>
    <t>During what month did you conduct the club elections?</t>
  </si>
  <si>
    <t>Were candidates allowed to make literature for their campaign?</t>
  </si>
  <si>
    <t>Does your club select member(s) who can run for Lt. Governor?</t>
  </si>
  <si>
    <t>Did candidates use literature during their campaign?</t>
  </si>
  <si>
    <t>Club Officers &amp; Advisors</t>
  </si>
  <si>
    <t>Position</t>
  </si>
  <si>
    <t>Mobile</t>
  </si>
  <si>
    <t>Home</t>
  </si>
  <si>
    <t>IM</t>
  </si>
  <si>
    <t>Home Club</t>
  </si>
  <si>
    <t>MID #</t>
  </si>
  <si>
    <t>Member ID #</t>
  </si>
  <si>
    <t>Vice President</t>
  </si>
  <si>
    <r>
      <t xml:space="preserve">*Key Club Constitution &amp; Bylaws provide for multiple slots for the office of Vice President only. There is </t>
    </r>
    <r>
      <rPr>
        <i/>
        <u val="single"/>
        <sz val="9"/>
        <rFont val="Goudy Old Style"/>
        <family val="1"/>
      </rPr>
      <t>no</t>
    </r>
    <r>
      <rPr>
        <i/>
        <sz val="9"/>
        <rFont val="Goudy Old Style"/>
        <family val="1"/>
      </rPr>
      <t xml:space="preserve"> bylaw providing for co-office positions or multiple slots for the other officer positions.</t>
    </r>
  </si>
  <si>
    <t>Comments:</t>
  </si>
  <si>
    <t xml:space="preserve">This report is forwarded to your Division Lt. Governor Elect so that he/she can begin working with your team to promote a smooth transition into a new Key Club year. Please feel free to share any information on your club to help the Lt. Governor serve your club more effectively. </t>
  </si>
  <si>
    <t>CLUB DIRECTORY for</t>
  </si>
  <si>
    <t>Club Reflector Group</t>
  </si>
  <si>
    <t>Committee</t>
  </si>
  <si>
    <t>Member#</t>
  </si>
  <si>
    <t>NOTES TO HELP YOU</t>
  </si>
  <si>
    <t>*Key Club Constitution &amp; Bylaws provide for multiple slots for the office of Vice President only. There is no bylaw providing for co-office positions or multiple slots for the other officer positions.</t>
  </si>
  <si>
    <t>C N H | K E Y  C L U B</t>
  </si>
  <si>
    <t>Club Members</t>
  </si>
  <si>
    <t>Date of Election</t>
  </si>
  <si>
    <t>Region Meeting</t>
  </si>
  <si>
    <t>Kiwanis Division Meeting</t>
  </si>
  <si>
    <t>Candidate at either Convention</t>
  </si>
  <si>
    <t>Conclave#</t>
  </si>
  <si>
    <t>Con. Cand</t>
  </si>
  <si>
    <t>Sponoring Kiwanis Club</t>
  </si>
  <si>
    <t>CNH</t>
  </si>
  <si>
    <t>Meeting time &amp; Location</t>
  </si>
  <si>
    <t>IM Name</t>
  </si>
  <si>
    <t>Grad</t>
  </si>
  <si>
    <t>Webmaster</t>
  </si>
  <si>
    <t>Membership Service Record</t>
  </si>
  <si>
    <t>Membership &amp; ID Number</t>
  </si>
  <si>
    <t>Date --&gt;</t>
  </si>
  <si>
    <t>Event --&gt;</t>
  </si>
  <si>
    <t>KEY FEATURES</t>
  </si>
  <si>
    <t>Welcome Page from the District Secretary including introduction and explanation of the key features</t>
  </si>
  <si>
    <r>
      <rPr>
        <b/>
        <sz val="10"/>
        <rFont val="Goudy Old Style"/>
        <family val="1"/>
      </rPr>
      <t xml:space="preserve">Service Record: </t>
    </r>
    <r>
      <rPr>
        <sz val="10"/>
        <rFont val="Goudy Old Style"/>
        <family val="1"/>
      </rPr>
      <t>This generic form has been included to help you keep track of the service hours for your club. The members and member identification numbers will automatically transfer from the Roster Page. The events and dates can be added. Records can be maintained for each member keeping track of only event attendance or more accurate records of service hours. If keeping track of service hours, you can then sort by highest number of hours served to recognize active members. The use of these records can also assist members who might need this infromation to complete scholarship and college applications. You may have your own system. This is merely a suggestion for new clubs and officers. Please feel free to develop your own system to meet the needs of your club.</t>
    </r>
  </si>
  <si>
    <r>
      <rPr>
        <b/>
        <sz val="10"/>
        <rFont val="Goudy Old Style"/>
        <family val="1"/>
      </rPr>
      <t>Monthly Reports:</t>
    </r>
    <r>
      <rPr>
        <sz val="10"/>
        <rFont val="Goudy Old Style"/>
        <family val="1"/>
      </rPr>
      <t xml:space="preserve"> Autolinks have been created and have been checked. It is important to check official membership numbers with the official Dues Report since the membership numbers the club reports and the numbers Key Club International have on record as dues paid members quite frequently differ. It is MOST IMPORTANT to pay dues by December 1 each year. All officers, especially members with division, District, and International level positions must be members in good standing.</t>
    </r>
  </si>
  <si>
    <t>You can add/delete/sort the rows as needed for your club use.</t>
  </si>
  <si>
    <t>Replace prompts with the appropriate information</t>
  </si>
  <si>
    <t>Info taken from Roster</t>
  </si>
  <si>
    <t>Zip</t>
  </si>
  <si>
    <t>Key Club (School) Address</t>
  </si>
  <si>
    <r>
      <rPr>
        <b/>
        <sz val="10"/>
        <rFont val="Goudy Old Style"/>
        <family val="1"/>
      </rPr>
      <t xml:space="preserve">Directions: </t>
    </r>
    <r>
      <rPr>
        <sz val="10"/>
        <rFont val="Goudy Old Style"/>
        <family val="1"/>
      </rPr>
      <t xml:space="preserve">Replace the prompts provided with the appropriate information. If certain communication formats are not used, you can simply delete the prompt. There needs to be </t>
    </r>
    <r>
      <rPr>
        <u val="single"/>
        <sz val="10"/>
        <rFont val="Goudy Old Style"/>
        <family val="1"/>
      </rPr>
      <t>at least one</t>
    </r>
    <r>
      <rPr>
        <sz val="10"/>
        <rFont val="Goudy Old Style"/>
        <family val="1"/>
      </rPr>
      <t xml:space="preserve"> form of communication per person. You may add additional rows for more officers or delete rows as needed. The standard officer positions have been provided. Please see the note regarding multiple positions. Key Club Constitution &amp; Bylaws provide for multiple slots for the office of </t>
    </r>
    <r>
      <rPr>
        <u val="single"/>
        <sz val="10"/>
        <rFont val="Goudy Old Style"/>
        <family val="1"/>
      </rPr>
      <t>Vice President only</t>
    </r>
    <r>
      <rPr>
        <sz val="10"/>
        <rFont val="Goudy Old Style"/>
        <family val="1"/>
      </rPr>
      <t xml:space="preserve">. There is </t>
    </r>
    <r>
      <rPr>
        <u val="single"/>
        <sz val="10"/>
        <rFont val="Goudy Old Style"/>
        <family val="1"/>
      </rPr>
      <t>no</t>
    </r>
    <r>
      <rPr>
        <sz val="10"/>
        <rFont val="Goudy Old Style"/>
        <family val="1"/>
      </rPr>
      <t xml:space="preserve"> bylaw providing for co-office positions or multiple slots. </t>
    </r>
  </si>
  <si>
    <r>
      <rPr>
        <b/>
        <sz val="10"/>
        <rFont val="Goudy Old Style"/>
        <family val="1"/>
      </rPr>
      <t>Club Roster:</t>
    </r>
    <r>
      <rPr>
        <sz val="10"/>
        <rFont val="Goudy Old Style"/>
        <family val="1"/>
      </rPr>
      <t xml:space="preserve"> This page not only provides a basic roster for the club but also gathers information needed for the completion of other forms. This information will automatically transfer to the appropriate cells on the other worksheets. The sheet has been left unprotected so you can sort the memebrs as you like, add or delete cells as needed, and adjust the roster to meet the needs of your committees and club. PLEASE KEEP THE MAIN OFFICERS INTACT for appropriate autotransfers to the monthly reports. We hope that this version will make it easier for you to be able to copy and paste the membership rosters before making adjustments of adds and deletes. You can also share the roster page with other officers to keep track of dues payments, forms, and other items on the roster page</t>
    </r>
  </si>
  <si>
    <t>Date Mailed</t>
  </si>
  <si>
    <t>Data Report  [Please note: Please check the accuracy of the monthly reports. Information transfers to the Annual Report.]</t>
  </si>
  <si>
    <r>
      <rPr>
        <b/>
        <sz val="10"/>
        <rFont val="Goudy Old Style"/>
        <family val="1"/>
      </rPr>
      <t xml:space="preserve">Monthly Reports: </t>
    </r>
    <r>
      <rPr>
        <sz val="10"/>
        <rFont val="Goudy Old Style"/>
        <family val="1"/>
      </rPr>
      <t>Some cells have been protected to maintain the integrity of the information transfers and necessary calculations. Since the forms are consistent for each month, some cells have a default repsonse and may also be protected to make completion of the form thorough and easier for you. The key is to have accurate reporting so that the club can truly see what they have accomplished and what they can do to grow as a service club. Remember the goal is 50 hours of service per member each year.</t>
    </r>
  </si>
  <si>
    <t xml:space="preserve">To SORT Rows for the General Membership: </t>
  </si>
  <si>
    <t>Some info auto-transfers to the reports. Please do not rearrange the positions/offices</t>
  </si>
  <si>
    <t>Make sure member numbers are accurate for each year</t>
  </si>
  <si>
    <t>Highlight the rows to be sorted</t>
  </si>
  <si>
    <t>Go to the Sort feature from the toolbar</t>
  </si>
  <si>
    <t>Input Last Name, First Name</t>
  </si>
  <si>
    <t>Select the format for sorting</t>
  </si>
  <si>
    <t xml:space="preserve">Part Three: Scoring </t>
  </si>
  <si>
    <t>(A1f)</t>
  </si>
  <si>
    <t>(A1b)</t>
  </si>
  <si>
    <t>(A1d)</t>
  </si>
  <si>
    <t>(A1c)</t>
  </si>
  <si>
    <t>(A1a)</t>
  </si>
  <si>
    <t>(A1e)</t>
  </si>
  <si>
    <t>(A2a)</t>
  </si>
  <si>
    <t>(A2b)</t>
  </si>
  <si>
    <t>DUES PAYMENT (A3)</t>
  </si>
  <si>
    <t>(A4a)</t>
  </si>
  <si>
    <t>(A4c)</t>
  </si>
  <si>
    <t>(A4b)</t>
  </si>
  <si>
    <t>(A5a)</t>
  </si>
  <si>
    <t>(A2c)</t>
  </si>
  <si>
    <t>(A5b)</t>
  </si>
  <si>
    <t>(B1)</t>
  </si>
  <si>
    <t>(B2)</t>
  </si>
  <si>
    <t>(B3)</t>
  </si>
  <si>
    <t>(B4)</t>
  </si>
  <si>
    <t>Club Socials (B5)</t>
  </si>
  <si>
    <t>(B6)</t>
  </si>
  <si>
    <t>Growth (B7)</t>
  </si>
  <si>
    <t>(C1)</t>
  </si>
  <si>
    <t>(C2)</t>
  </si>
  <si>
    <t>(C3)</t>
  </si>
  <si>
    <t>(C4a)</t>
  </si>
  <si>
    <t>(C4c)</t>
  </si>
  <si>
    <t>(C4b)</t>
  </si>
  <si>
    <t>(C5)</t>
  </si>
  <si>
    <t>(C6a)</t>
  </si>
  <si>
    <t>(C6c)</t>
  </si>
  <si>
    <t>District officer or committee member               (C6b)</t>
  </si>
  <si>
    <t>(D1)</t>
  </si>
  <si>
    <t>(D2)</t>
  </si>
  <si>
    <t>(D3)</t>
  </si>
  <si>
    <t>(D4)</t>
  </si>
  <si>
    <t>(D6)</t>
  </si>
  <si>
    <t>(D5)</t>
  </si>
  <si>
    <t>(D7)</t>
  </si>
  <si>
    <t xml:space="preserve">(A)    Club Level </t>
  </si>
  <si>
    <t>(B)</t>
  </si>
  <si>
    <t>$US/Member</t>
  </si>
  <si>
    <t>( C )</t>
  </si>
  <si>
    <r>
      <rPr>
        <b/>
        <sz val="9"/>
        <rFont val="Goudy Old Style"/>
        <family val="1"/>
      </rPr>
      <t>Instructions:</t>
    </r>
    <r>
      <rPr>
        <sz val="9"/>
        <rFont val="Goudy Old Style"/>
        <family val="1"/>
      </rPr>
      <t xml:space="preserve"> One of the final steps of completing the Annual Report is to</t>
    </r>
    <r>
      <rPr>
        <u val="single"/>
        <sz val="9"/>
        <rFont val="Goudy Old Style"/>
        <family val="1"/>
      </rPr>
      <t xml:space="preserve"> sort the club projects</t>
    </r>
    <r>
      <rPr>
        <sz val="9"/>
        <rFont val="Goudy Old Style"/>
        <family val="1"/>
      </rPr>
      <t>. Highlight the rows for all service projects (everything below the green line); click on Sort &amp; filter; click on Custom Sort (Column F highest to lowest then Column B month); then click on Okay. The projects are now sorted by the "best" service projects for the year. This information is used to complete the last section of the Annual Report.</t>
    </r>
  </si>
  <si>
    <r>
      <rPr>
        <vertAlign val="superscript"/>
        <sz val="6"/>
        <rFont val="Goudy Old Style"/>
        <family val="1"/>
      </rPr>
      <t>3</t>
    </r>
    <r>
      <rPr>
        <sz val="6"/>
        <rFont val="Goudy Old Style"/>
        <family val="1"/>
      </rPr>
      <t xml:space="preserve">District &amp; International dues &amp; invoices are </t>
    </r>
    <r>
      <rPr>
        <u val="single"/>
        <sz val="6"/>
        <rFont val="Goudy Old Style"/>
        <family val="1"/>
      </rPr>
      <t>sent to Key Club International</t>
    </r>
  </si>
  <si>
    <r>
      <t>3</t>
    </r>
    <r>
      <rPr>
        <sz val="6"/>
        <rFont val="Goudy Old Style"/>
        <family val="1"/>
      </rPr>
      <t xml:space="preserve">District &amp; International dues &amp; invoices are </t>
    </r>
    <r>
      <rPr>
        <u val="single"/>
        <sz val="6"/>
        <rFont val="Goudy Old Style"/>
        <family val="1"/>
      </rPr>
      <t>sent to Key Club International</t>
    </r>
  </si>
  <si>
    <t>ON TIME DUES for the new year are due BY December 1</t>
  </si>
  <si>
    <t>Members in good standing = dues paid</t>
  </si>
  <si>
    <t>Clubs in good standing = dues paid</t>
  </si>
  <si>
    <t>REMINDERS:</t>
  </si>
  <si>
    <t xml:space="preserve">Begin collecting dues and updating your roster </t>
  </si>
  <si>
    <t>SEND IN YOUR ROSTER (INVOICE) andDUES</t>
  </si>
  <si>
    <t>ALL INVOICES AND PAYMENTS go to INTERNATIONAL</t>
  </si>
  <si>
    <t>Pay for ALL members</t>
  </si>
  <si>
    <t>Membership Goal: Try to maintain or increase membership</t>
  </si>
  <si>
    <t>Possible Recognitions:</t>
  </si>
  <si>
    <t>This means the club replaced the graduating seniors with new members to retain the same or more members</t>
  </si>
  <si>
    <t>Three possible ways to be recognized: 100 % AND at least 40 members; 50% AND at least 25 members; 25% AND at least 8%</t>
  </si>
  <si>
    <t>Goal: Accuracy in reporting</t>
  </si>
  <si>
    <t>Please feel free to update previous reports so your records are accurate and useful tools for the next year</t>
  </si>
  <si>
    <r>
      <rPr>
        <u val="single"/>
        <sz val="8"/>
        <color indexed="8"/>
        <rFont val="Goudy Old Style"/>
        <family val="1"/>
      </rPr>
      <t>Membership Retention</t>
    </r>
    <r>
      <rPr>
        <sz val="8"/>
        <color indexed="8"/>
        <rFont val="Goudy Old Style"/>
        <family val="1"/>
      </rPr>
      <t>: On time paid membership for the same number or more than previous year</t>
    </r>
  </si>
  <si>
    <r>
      <rPr>
        <u val="single"/>
        <sz val="8"/>
        <rFont val="Goudy Old Style"/>
        <family val="1"/>
      </rPr>
      <t>Achieve Increased Membership</t>
    </r>
    <r>
      <rPr>
        <sz val="8"/>
        <rFont val="Goudy Old Style"/>
        <family val="1"/>
      </rPr>
      <t>: Recognition is based on total membership by February 1</t>
    </r>
  </si>
  <si>
    <t>CLUB DUES were DUE by DECEMBER 1…Did you club pay?</t>
  </si>
  <si>
    <t xml:space="preserve">Collect dues and updating your roster </t>
  </si>
  <si>
    <t>If NO = SEND IN YOUR ROSTER (INVOICE) andDUES</t>
  </si>
  <si>
    <t>If Yes = Keep SENDING in a new Invoice and Dues for  New Members</t>
  </si>
  <si>
    <t>This month's report is critical for completion of the Annual Report</t>
  </si>
  <si>
    <r>
      <rPr>
        <u val="single"/>
        <sz val="8"/>
        <rFont val="Goudy Old Style"/>
        <family val="1"/>
      </rPr>
      <t>Achieve Increased Membership</t>
    </r>
    <r>
      <rPr>
        <sz val="8"/>
        <rFont val="Goudy Old Style"/>
        <family val="1"/>
      </rPr>
      <t xml:space="preserve">: Recognition is based on total membership </t>
    </r>
    <r>
      <rPr>
        <u val="single"/>
        <sz val="8"/>
        <rFont val="Goudy Old Style"/>
        <family val="1"/>
      </rPr>
      <t>by February 1</t>
    </r>
  </si>
  <si>
    <t xml:space="preserve">Use the reports to help plan for a new year of service. </t>
  </si>
  <si>
    <t>Did you start on the ROSTER page?</t>
  </si>
  <si>
    <t>Information from that page will transfer here.</t>
  </si>
  <si>
    <t xml:space="preserve">Make sure you insert your current membership. </t>
  </si>
  <si>
    <t>This number should be the same as what is reported on the dues report.</t>
  </si>
  <si>
    <t>Unsure of your paid membership? Go to cnhkeyclub.org and look at the dues report</t>
  </si>
  <si>
    <t>QUESTIONS???</t>
  </si>
  <si>
    <t>Contact your local Lt. Governor or the District Secretary</t>
  </si>
  <si>
    <t>Membership not showing up? Go back to April and fill in the current members</t>
  </si>
  <si>
    <t xml:space="preserve">Unsure of your paid membership? Go to cnhkeyclub.org and look at the dues report </t>
  </si>
  <si>
    <t>…OR ask your Lt. Governor</t>
  </si>
  <si>
    <t>40%-49%</t>
  </si>
  <si>
    <t>30%-39%</t>
  </si>
  <si>
    <t>20%-29%</t>
  </si>
  <si>
    <t>10%-19%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</si>
</sst>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m/d/yy;@"/>
    <numFmt numFmtId="168" formatCode="m/d;@"/>
    <numFmt numFmtId="169" formatCode="mmm\-yyyy"/>
  </numFmts>
  <fonts count="8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name val="Century Gothic"/>
      <family val="2"/>
    </font>
    <font>
      <sz val="28"/>
      <name val="Century Gothic"/>
      <family val="2"/>
    </font>
    <font>
      <b/>
      <sz val="14"/>
      <name val="Century Gothic"/>
      <family val="2"/>
    </font>
    <font>
      <i/>
      <sz val="10"/>
      <name val="Century Gothic"/>
      <family val="2"/>
    </font>
    <font>
      <b/>
      <i/>
      <sz val="10"/>
      <name val="Century Gothic"/>
      <family val="2"/>
    </font>
    <font>
      <sz val="10"/>
      <name val="Goudy Old Style"/>
      <family val="1"/>
    </font>
    <font>
      <b/>
      <sz val="14"/>
      <name val="Goudy Old Style"/>
      <family val="1"/>
    </font>
    <font>
      <b/>
      <sz val="10"/>
      <name val="Goudy Old Style"/>
      <family val="1"/>
    </font>
    <font>
      <u val="singleAccounting"/>
      <sz val="10"/>
      <name val="Goudy Old Style"/>
      <family val="1"/>
    </font>
    <font>
      <sz val="9"/>
      <name val="Goudy Old Style"/>
      <family val="1"/>
    </font>
    <font>
      <sz val="7"/>
      <name val="Goudy Old Style"/>
      <family val="1"/>
    </font>
    <font>
      <sz val="5"/>
      <name val="Goudy Old Style"/>
      <family val="1"/>
    </font>
    <font>
      <u val="singleAccounting"/>
      <sz val="9"/>
      <name val="Goudy Old Style"/>
      <family val="1"/>
    </font>
    <font>
      <b/>
      <sz val="9"/>
      <name val="Goudy Old Style"/>
      <family val="1"/>
    </font>
    <font>
      <i/>
      <sz val="9"/>
      <name val="Goudy Old Style"/>
      <family val="1"/>
    </font>
    <font>
      <sz val="8"/>
      <name val="Goudy Old Style"/>
      <family val="1"/>
    </font>
    <font>
      <b/>
      <i/>
      <sz val="10"/>
      <name val="Goudy Old Style"/>
      <family val="1"/>
    </font>
    <font>
      <i/>
      <sz val="10"/>
      <name val="Goudy Old Style"/>
      <family val="1"/>
    </font>
    <font>
      <b/>
      <i/>
      <sz val="12"/>
      <name val="Goudy Old Style"/>
      <family val="1"/>
    </font>
    <font>
      <i/>
      <sz val="5"/>
      <name val="Goudy Old Style"/>
      <family val="1"/>
    </font>
    <font>
      <i/>
      <sz val="7"/>
      <name val="Goudy Old Style"/>
      <family val="1"/>
    </font>
    <font>
      <b/>
      <sz val="12"/>
      <name val="Goudy Old Style"/>
      <family val="1"/>
    </font>
    <font>
      <sz val="12"/>
      <name val="Goudy Old Style"/>
      <family val="1"/>
    </font>
    <font>
      <i/>
      <sz val="8"/>
      <name val="Goudy Old Style"/>
      <family val="1"/>
    </font>
    <font>
      <u val="single"/>
      <sz val="8"/>
      <name val="Goudy Old Style"/>
      <family val="1"/>
    </font>
    <font>
      <b/>
      <sz val="8"/>
      <name val="Goudy Old Style"/>
      <family val="1"/>
    </font>
    <font>
      <b/>
      <i/>
      <sz val="8"/>
      <name val="Goudy Old Style"/>
      <family val="1"/>
    </font>
    <font>
      <u val="single"/>
      <sz val="7"/>
      <name val="Goudy Old Style"/>
      <family val="1"/>
    </font>
    <font>
      <sz val="10"/>
      <color indexed="8"/>
      <name val="Goudy Old Style"/>
      <family val="1"/>
    </font>
    <font>
      <sz val="8"/>
      <color indexed="8"/>
      <name val="Goudy Old Style"/>
      <family val="1"/>
    </font>
    <font>
      <sz val="6"/>
      <name val="Goudy Old Style"/>
      <family val="1"/>
    </font>
    <font>
      <sz val="7"/>
      <color indexed="8"/>
      <name val="Goudy Old Style"/>
      <family val="1"/>
    </font>
    <font>
      <sz val="9"/>
      <color indexed="8"/>
      <name val="Goudy Old Style"/>
      <family val="1"/>
    </font>
    <font>
      <u val="singleAccounting"/>
      <sz val="12"/>
      <name val="Goudy Old Style"/>
      <family val="1"/>
    </font>
    <font>
      <b/>
      <u val="singleAccounting"/>
      <sz val="12"/>
      <name val="Goudy Old Style"/>
      <family val="1"/>
    </font>
    <font>
      <sz val="8"/>
      <color indexed="23"/>
      <name val="Goudy Old Style"/>
      <family val="1"/>
    </font>
    <font>
      <b/>
      <sz val="36"/>
      <name val="Goudy Old Style"/>
      <family val="1"/>
    </font>
    <font>
      <sz val="36"/>
      <name val="Goudy Old Style"/>
      <family val="1"/>
    </font>
    <font>
      <sz val="22"/>
      <name val="Arial"/>
      <family val="2"/>
    </font>
    <font>
      <sz val="7"/>
      <name val="Arial"/>
      <family val="2"/>
    </font>
    <font>
      <vertAlign val="superscript"/>
      <sz val="9"/>
      <name val="Goudy Old Style"/>
      <family val="1"/>
    </font>
    <font>
      <vertAlign val="superscript"/>
      <sz val="6"/>
      <name val="Goudy Old Style"/>
      <family val="1"/>
    </font>
    <font>
      <vertAlign val="superscript"/>
      <sz val="7"/>
      <name val="Goudy Old Style"/>
      <family val="1"/>
    </font>
    <font>
      <sz val="14"/>
      <name val="Goudy Old Style"/>
      <family val="1"/>
    </font>
    <font>
      <sz val="10"/>
      <name val="Wingdings"/>
      <family val="0"/>
    </font>
    <font>
      <b/>
      <sz val="20"/>
      <name val="Goudy Old Style"/>
      <family val="1"/>
    </font>
    <font>
      <u val="single"/>
      <sz val="10"/>
      <name val="Goudy Old Style"/>
      <family val="1"/>
    </font>
    <font>
      <b/>
      <sz val="18"/>
      <name val="Century Gothic"/>
      <family val="2"/>
    </font>
    <font>
      <sz val="18"/>
      <name val="Century Gothic"/>
      <family val="2"/>
    </font>
    <font>
      <i/>
      <u val="single"/>
      <sz val="9"/>
      <name val="Goudy Old Style"/>
      <family val="1"/>
    </font>
    <font>
      <sz val="18"/>
      <name val="Goudy Old Style"/>
      <family val="1"/>
    </font>
    <font>
      <i/>
      <sz val="10"/>
      <name val="Arial"/>
      <family val="2"/>
    </font>
    <font>
      <u val="single"/>
      <sz val="9"/>
      <name val="Goudy Old Style"/>
      <family val="1"/>
    </font>
    <font>
      <u val="single"/>
      <sz val="6"/>
      <name val="Goudy Old Style"/>
      <family val="1"/>
    </font>
    <font>
      <sz val="18"/>
      <color indexed="8"/>
      <name val="Goudy Old Style"/>
      <family val="1"/>
    </font>
    <font>
      <u val="single"/>
      <sz val="8"/>
      <color indexed="8"/>
      <name val="Goudy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Goudy Old Style"/>
      <family val="1"/>
    </font>
    <font>
      <sz val="10"/>
      <color indexed="9"/>
      <name val="Goudy Old Style"/>
      <family val="1"/>
    </font>
    <font>
      <b/>
      <sz val="10"/>
      <color indexed="9"/>
      <name val="Goudy Old Style"/>
      <family val="1"/>
    </font>
    <font>
      <sz val="10"/>
      <color indexed="9"/>
      <name val="Century Gothic"/>
      <family val="2"/>
    </font>
    <font>
      <b/>
      <sz val="14"/>
      <color indexed="9"/>
      <name val="Century Gothic"/>
      <family val="2"/>
    </font>
    <font>
      <sz val="8"/>
      <name val="Tahoma"/>
      <family val="2"/>
    </font>
    <font>
      <sz val="11"/>
      <color indexed="9"/>
      <name val="Century Gothic"/>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style="thin"/>
      <top>
        <color indexed="63"/>
      </top>
      <bottom>
        <color indexed="63"/>
      </bottom>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0" borderId="0">
      <alignment/>
      <protection/>
    </xf>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83">
    <xf numFmtId="0" fontId="0" fillId="0" borderId="0" xfId="0" applyAlignment="1">
      <alignment/>
    </xf>
    <xf numFmtId="0" fontId="0" fillId="0" borderId="0" xfId="0" applyBorder="1" applyAlignment="1">
      <alignment/>
    </xf>
    <xf numFmtId="0" fontId="5" fillId="0" borderId="0" xfId="0" applyFont="1" applyAlignment="1" applyProtection="1">
      <alignment/>
      <protection/>
    </xf>
    <xf numFmtId="0" fontId="10" fillId="0" borderId="0" xfId="0" applyFont="1" applyAlignment="1">
      <alignment/>
    </xf>
    <xf numFmtId="0" fontId="10" fillId="0" borderId="0" xfId="0" applyFont="1" applyAlignment="1">
      <alignment/>
    </xf>
    <xf numFmtId="0" fontId="10" fillId="0" borderId="0" xfId="0" applyFont="1" applyFill="1" applyAlignment="1">
      <alignment/>
    </xf>
    <xf numFmtId="0" fontId="20" fillId="0" borderId="0" xfId="0" applyFont="1" applyAlignment="1">
      <alignment/>
    </xf>
    <xf numFmtId="0" fontId="20" fillId="0" borderId="0" xfId="0" applyFont="1" applyAlignment="1">
      <alignment horizontal="center"/>
    </xf>
    <xf numFmtId="0" fontId="10" fillId="0" borderId="0" xfId="0" applyFont="1" applyAlignment="1" applyProtection="1">
      <alignment/>
      <protection/>
    </xf>
    <xf numFmtId="0" fontId="23" fillId="0" borderId="0" xfId="0" applyFont="1" applyAlignment="1" applyProtection="1">
      <alignment horizontal="center"/>
      <protection/>
    </xf>
    <xf numFmtId="0" fontId="24" fillId="0" borderId="0" xfId="0" applyFont="1" applyBorder="1" applyAlignment="1" applyProtection="1">
      <alignment horizontal="left"/>
      <protection/>
    </xf>
    <xf numFmtId="0" fontId="25" fillId="0" borderId="0" xfId="0" applyFont="1" applyFill="1" applyAlignment="1" applyProtection="1">
      <alignment horizontal="right"/>
      <protection/>
    </xf>
    <xf numFmtId="0" fontId="11" fillId="0" borderId="0" xfId="0" applyFont="1" applyBorder="1" applyAlignment="1" applyProtection="1">
      <alignment/>
      <protection/>
    </xf>
    <xf numFmtId="0" fontId="11" fillId="0" borderId="0" xfId="0" applyFont="1"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Alignment="1" applyProtection="1">
      <alignment/>
      <protection/>
    </xf>
    <xf numFmtId="0" fontId="22" fillId="0" borderId="0" xfId="0" applyFont="1" applyFill="1" applyAlignment="1" applyProtection="1">
      <alignment/>
      <protection/>
    </xf>
    <xf numFmtId="0" fontId="27" fillId="0" borderId="0" xfId="0" applyFont="1" applyBorder="1" applyAlignment="1" applyProtection="1">
      <alignment/>
      <protection/>
    </xf>
    <xf numFmtId="0" fontId="10" fillId="0" borderId="0" xfId="0" applyFont="1" applyFill="1" applyBorder="1" applyAlignment="1" applyProtection="1">
      <alignment/>
      <protection/>
    </xf>
    <xf numFmtId="0" fontId="28" fillId="0" borderId="0" xfId="0" applyFont="1" applyFill="1" applyAlignment="1" applyProtection="1">
      <alignment horizontal="center"/>
      <protection/>
    </xf>
    <xf numFmtId="0" fontId="28" fillId="0" borderId="0" xfId="0" applyFont="1" applyFill="1" applyBorder="1" applyAlignment="1" applyProtection="1">
      <alignment horizontal="center"/>
      <protection/>
    </xf>
    <xf numFmtId="0" fontId="28"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20" fillId="0" borderId="0" xfId="0" applyFont="1" applyBorder="1" applyAlignment="1" applyProtection="1">
      <alignment horizontal="left"/>
      <protection/>
    </xf>
    <xf numFmtId="0" fontId="20" fillId="0" borderId="0" xfId="0" applyFont="1" applyFill="1" applyBorder="1" applyAlignment="1" applyProtection="1">
      <alignment horizontal="left"/>
      <protection/>
    </xf>
    <xf numFmtId="1" fontId="12" fillId="0" borderId="10" xfId="0" applyNumberFormat="1" applyFont="1" applyFill="1" applyBorder="1" applyAlignment="1" applyProtection="1">
      <alignment horizontal="center" shrinkToFit="1"/>
      <protection/>
    </xf>
    <xf numFmtId="0" fontId="20" fillId="0" borderId="0" xfId="0" applyFont="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0" xfId="0" applyFont="1" applyAlignment="1" applyProtection="1">
      <alignment horizontal="left"/>
      <protection/>
    </xf>
    <xf numFmtId="0" fontId="20" fillId="0" borderId="10" xfId="0" applyFont="1" applyFill="1" applyBorder="1" applyAlignment="1" applyProtection="1">
      <alignment horizontal="center"/>
      <protection locked="0"/>
    </xf>
    <xf numFmtId="0" fontId="10" fillId="0" borderId="0" xfId="0" applyFont="1" applyBorder="1" applyAlignment="1" applyProtection="1">
      <alignment shrinkToFit="1"/>
      <protection/>
    </xf>
    <xf numFmtId="0" fontId="15" fillId="0" borderId="0" xfId="0" applyFont="1" applyAlignment="1" applyProtection="1">
      <alignment horizontal="center"/>
      <protection/>
    </xf>
    <xf numFmtId="0" fontId="14" fillId="0" borderId="0" xfId="0" applyFont="1" applyAlignment="1" applyProtection="1">
      <alignment/>
      <protection/>
    </xf>
    <xf numFmtId="0" fontId="10" fillId="24" borderId="0" xfId="0" applyFont="1" applyFill="1" applyAlignment="1" applyProtection="1">
      <alignment/>
      <protection/>
    </xf>
    <xf numFmtId="0" fontId="15" fillId="24" borderId="0" xfId="0" applyFont="1" applyFill="1" applyBorder="1" applyAlignment="1" applyProtection="1">
      <alignment horizontal="center"/>
      <protection/>
    </xf>
    <xf numFmtId="0" fontId="15" fillId="24" borderId="0" xfId="0" applyFont="1" applyFill="1" applyAlignment="1" applyProtection="1">
      <alignment horizontal="center"/>
      <protection/>
    </xf>
    <xf numFmtId="0" fontId="15" fillId="0" borderId="0" xfId="0" applyFont="1" applyAlignment="1" applyProtection="1">
      <alignment horizontal="center" shrinkToFit="1"/>
      <protection/>
    </xf>
    <xf numFmtId="0" fontId="20" fillId="0" borderId="0" xfId="0" applyFont="1" applyAlignment="1" applyProtection="1">
      <alignment/>
      <protection/>
    </xf>
    <xf numFmtId="0" fontId="33" fillId="0" borderId="0" xfId="0" applyFont="1" applyAlignment="1" applyProtection="1">
      <alignment/>
      <protection/>
    </xf>
    <xf numFmtId="0" fontId="20" fillId="0" borderId="0" xfId="0" applyFont="1" applyAlignment="1" applyProtection="1">
      <alignment/>
      <protection/>
    </xf>
    <xf numFmtId="168" fontId="14" fillId="0" borderId="10" xfId="0" applyNumberFormat="1" applyFont="1" applyFill="1" applyBorder="1" applyAlignment="1" applyProtection="1">
      <alignment horizontal="center"/>
      <protection locked="0"/>
    </xf>
    <xf numFmtId="0" fontId="14" fillId="0" borderId="0" xfId="0" applyFont="1" applyFill="1" applyAlignment="1" applyProtection="1">
      <alignment horizontal="right"/>
      <protection/>
    </xf>
    <xf numFmtId="0" fontId="14" fillId="0" borderId="10" xfId="0" applyFont="1" applyFill="1" applyBorder="1" applyAlignment="1" applyProtection="1">
      <alignment/>
      <protection locked="0"/>
    </xf>
    <xf numFmtId="0" fontId="15" fillId="0" borderId="0" xfId="0" applyFont="1" applyFill="1" applyAlignment="1" applyProtection="1">
      <alignment/>
      <protection/>
    </xf>
    <xf numFmtId="0" fontId="34" fillId="0" borderId="0" xfId="0" applyFont="1" applyAlignment="1" applyProtection="1">
      <alignment/>
      <protection/>
    </xf>
    <xf numFmtId="0" fontId="14" fillId="0" borderId="0" xfId="0" applyFont="1" applyAlignment="1" applyProtection="1">
      <alignment horizontal="right"/>
      <protection/>
    </xf>
    <xf numFmtId="0" fontId="14" fillId="0" borderId="0" xfId="0" applyFont="1" applyFill="1" applyAlignment="1" applyProtection="1">
      <alignment/>
      <protection/>
    </xf>
    <xf numFmtId="0" fontId="14" fillId="0" borderId="0" xfId="0" applyFont="1" applyFill="1" applyBorder="1" applyAlignment="1" applyProtection="1">
      <alignment/>
      <protection/>
    </xf>
    <xf numFmtId="0" fontId="14" fillId="0" borderId="0" xfId="0" applyFont="1" applyAlignment="1" applyProtection="1">
      <alignment/>
      <protection/>
    </xf>
    <xf numFmtId="0" fontId="14" fillId="0" borderId="0" xfId="0" applyFont="1" applyFill="1" applyAlignment="1" applyProtection="1">
      <alignment/>
      <protection/>
    </xf>
    <xf numFmtId="0" fontId="20" fillId="0" borderId="11" xfId="0" applyFont="1" applyFill="1" applyBorder="1" applyAlignment="1" applyProtection="1">
      <alignment horizontal="center"/>
      <protection locked="0"/>
    </xf>
    <xf numFmtId="0" fontId="20" fillId="0" borderId="12" xfId="0" applyFont="1" applyFill="1" applyBorder="1" applyAlignment="1" applyProtection="1">
      <alignment horizontal="center"/>
      <protection locked="0"/>
    </xf>
    <xf numFmtId="0" fontId="15" fillId="0" borderId="0" xfId="0" applyFont="1" applyFill="1" applyBorder="1" applyAlignment="1" applyProtection="1">
      <alignment horizontal="center"/>
      <protection/>
    </xf>
    <xf numFmtId="0" fontId="20" fillId="0" borderId="0" xfId="0" applyFont="1" applyFill="1" applyBorder="1" applyAlignment="1" applyProtection="1">
      <alignment/>
      <protection/>
    </xf>
    <xf numFmtId="0" fontId="20" fillId="0" borderId="13" xfId="0" applyFont="1" applyFill="1" applyBorder="1" applyAlignment="1" applyProtection="1">
      <alignment horizontal="center"/>
      <protection locked="0"/>
    </xf>
    <xf numFmtId="0" fontId="20" fillId="0" borderId="14" xfId="0" applyFont="1" applyFill="1" applyBorder="1" applyAlignment="1" applyProtection="1">
      <alignment horizontal="center"/>
      <protection locked="0"/>
    </xf>
    <xf numFmtId="0" fontId="20" fillId="0" borderId="15" xfId="0" applyFont="1" applyFill="1" applyBorder="1" applyAlignment="1" applyProtection="1">
      <alignment horizontal="center"/>
      <protection locked="0"/>
    </xf>
    <xf numFmtId="0" fontId="20" fillId="0" borderId="16" xfId="0" applyFont="1" applyFill="1" applyBorder="1" applyAlignment="1" applyProtection="1">
      <alignment horizontal="center"/>
      <protection locked="0"/>
    </xf>
    <xf numFmtId="0" fontId="15" fillId="0" borderId="0" xfId="0" applyFont="1" applyAlignment="1" applyProtection="1">
      <alignment/>
      <protection/>
    </xf>
    <xf numFmtId="0" fontId="20" fillId="0" borderId="13" xfId="0" applyFont="1" applyFill="1" applyBorder="1" applyAlignment="1" applyProtection="1">
      <alignment horizontal="center" shrinkToFit="1"/>
      <protection locked="0"/>
    </xf>
    <xf numFmtId="0" fontId="20" fillId="0" borderId="10" xfId="0" applyFont="1" applyBorder="1" applyAlignment="1" applyProtection="1">
      <alignment horizontal="center"/>
      <protection locked="0"/>
    </xf>
    <xf numFmtId="0" fontId="36" fillId="0" borderId="0" xfId="0" applyFont="1" applyAlignment="1" applyProtection="1">
      <alignment horizontal="center"/>
      <protection/>
    </xf>
    <xf numFmtId="0" fontId="20" fillId="0" borderId="0" xfId="0" applyFont="1" applyAlignment="1" applyProtection="1">
      <alignment horizontal="center"/>
      <protection/>
    </xf>
    <xf numFmtId="0" fontId="35" fillId="0" borderId="13" xfId="0" applyFont="1" applyBorder="1" applyAlignment="1" applyProtection="1">
      <alignment horizontal="center" vertical="center" textRotation="90" wrapText="1" shrinkToFit="1"/>
      <protection/>
    </xf>
    <xf numFmtId="0" fontId="35" fillId="0" borderId="16" xfId="0" applyFont="1" applyBorder="1" applyAlignment="1" applyProtection="1">
      <alignment horizontal="center" vertical="center" textRotation="90" wrapText="1"/>
      <protection/>
    </xf>
    <xf numFmtId="0" fontId="20" fillId="0" borderId="10" xfId="0" applyFont="1" applyBorder="1" applyAlignment="1" applyProtection="1">
      <alignment horizontal="center"/>
      <protection/>
    </xf>
    <xf numFmtId="0" fontId="20" fillId="0" borderId="0" xfId="0" applyFont="1" applyFill="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20" fillId="0" borderId="0" xfId="0" applyFont="1" applyFill="1" applyBorder="1" applyAlignment="1" applyProtection="1">
      <alignment/>
      <protection/>
    </xf>
    <xf numFmtId="0" fontId="33" fillId="0" borderId="0" xfId="0" applyFont="1" applyFill="1" applyBorder="1" applyAlignment="1" applyProtection="1">
      <alignment/>
      <protection/>
    </xf>
    <xf numFmtId="0" fontId="10" fillId="0" borderId="0" xfId="0" applyFont="1" applyBorder="1" applyAlignment="1" applyProtection="1">
      <alignment vertical="top"/>
      <protection/>
    </xf>
    <xf numFmtId="0" fontId="22" fillId="0" borderId="0" xfId="0" applyFont="1" applyBorder="1" applyAlignment="1" applyProtection="1">
      <alignment horizontal="right" vertical="top" wrapText="1"/>
      <protection/>
    </xf>
    <xf numFmtId="164" fontId="10" fillId="0" borderId="10" xfId="0" applyNumberFormat="1" applyFont="1" applyBorder="1" applyAlignment="1" applyProtection="1">
      <alignment vertical="top" shrinkToFit="1"/>
      <protection/>
    </xf>
    <xf numFmtId="0" fontId="10" fillId="0" borderId="10" xfId="0" applyFont="1" applyBorder="1" applyAlignment="1" applyProtection="1">
      <alignment vertical="top"/>
      <protection/>
    </xf>
    <xf numFmtId="0" fontId="10" fillId="0" borderId="17" xfId="0" applyFont="1" applyBorder="1" applyAlignment="1" applyProtection="1">
      <alignment vertical="top"/>
      <protection/>
    </xf>
    <xf numFmtId="0" fontId="22" fillId="0" borderId="17" xfId="0" applyFont="1" applyBorder="1" applyAlignment="1" applyProtection="1">
      <alignment horizontal="right" vertical="top" wrapText="1"/>
      <protection/>
    </xf>
    <xf numFmtId="164" fontId="10" fillId="0" borderId="18" xfId="0" applyNumberFormat="1" applyFont="1" applyBorder="1" applyAlignment="1" applyProtection="1">
      <alignment vertical="top" shrinkToFit="1"/>
      <protection/>
    </xf>
    <xf numFmtId="0" fontId="37" fillId="0" borderId="0" xfId="0" applyFont="1" applyAlignment="1" applyProtection="1">
      <alignment/>
      <protection/>
    </xf>
    <xf numFmtId="0" fontId="24" fillId="0" borderId="0" xfId="0" applyFont="1" applyBorder="1" applyAlignment="1" applyProtection="1">
      <alignment horizontal="left" shrinkToFit="1"/>
      <protection/>
    </xf>
    <xf numFmtId="0" fontId="25" fillId="0" borderId="0" xfId="0" applyFont="1" applyFill="1" applyBorder="1" applyAlignment="1" applyProtection="1">
      <alignment horizontal="right" shrinkToFit="1"/>
      <protection/>
    </xf>
    <xf numFmtId="0" fontId="20" fillId="0" borderId="0" xfId="0" applyFont="1" applyBorder="1" applyAlignment="1" applyProtection="1">
      <alignment shrinkToFit="1"/>
      <protection/>
    </xf>
    <xf numFmtId="0" fontId="33" fillId="0" borderId="0" xfId="0" applyFont="1" applyBorder="1" applyAlignment="1" applyProtection="1">
      <alignment shrinkToFit="1"/>
      <protection/>
    </xf>
    <xf numFmtId="0" fontId="10" fillId="0" borderId="0" xfId="0" applyFont="1" applyFill="1" applyBorder="1" applyAlignment="1" applyProtection="1">
      <alignment shrinkToFit="1"/>
      <protection/>
    </xf>
    <xf numFmtId="0" fontId="39" fillId="0" borderId="0" xfId="0" applyFont="1" applyBorder="1" applyAlignment="1" applyProtection="1">
      <alignment shrinkToFit="1"/>
      <protection/>
    </xf>
    <xf numFmtId="0" fontId="35" fillId="0" borderId="0" xfId="0" applyFont="1" applyAlignment="1" applyProtection="1">
      <alignment/>
      <protection/>
    </xf>
    <xf numFmtId="0" fontId="35" fillId="0" borderId="0" xfId="0" applyFont="1" applyFill="1" applyAlignment="1" applyProtection="1">
      <alignment/>
      <protection/>
    </xf>
    <xf numFmtId="0" fontId="35" fillId="0" borderId="19" xfId="0" applyFont="1" applyBorder="1" applyAlignment="1" applyProtection="1">
      <alignment horizontal="center" vertical="center" textRotation="90"/>
      <protection/>
    </xf>
    <xf numFmtId="0" fontId="35" fillId="0" borderId="13" xfId="0" applyFont="1" applyBorder="1" applyAlignment="1" applyProtection="1">
      <alignment horizontal="center" vertical="center" textRotation="90" wrapText="1"/>
      <protection/>
    </xf>
    <xf numFmtId="0" fontId="35" fillId="0" borderId="20" xfId="0" applyFont="1" applyBorder="1" applyAlignment="1" applyProtection="1">
      <alignment horizontal="center" vertical="center" textRotation="90" wrapText="1"/>
      <protection/>
    </xf>
    <xf numFmtId="0" fontId="35" fillId="0" borderId="21" xfId="0" applyFont="1" applyBorder="1" applyAlignment="1" applyProtection="1">
      <alignment horizontal="center" vertical="center" textRotation="90" wrapText="1"/>
      <protection/>
    </xf>
    <xf numFmtId="0" fontId="35" fillId="0" borderId="22" xfId="0" applyFont="1" applyBorder="1" applyAlignment="1" applyProtection="1">
      <alignment horizontal="center" vertical="center" textRotation="90" wrapText="1"/>
      <protection/>
    </xf>
    <xf numFmtId="0" fontId="35" fillId="0" borderId="23" xfId="0" applyFont="1" applyFill="1" applyBorder="1" applyAlignment="1" applyProtection="1">
      <alignment horizontal="center" vertical="center" textRotation="90" wrapText="1"/>
      <protection/>
    </xf>
    <xf numFmtId="0" fontId="35" fillId="0" borderId="21" xfId="0" applyFont="1" applyFill="1" applyBorder="1" applyAlignment="1" applyProtection="1">
      <alignment horizontal="center" vertical="center" textRotation="90" wrapText="1"/>
      <protection/>
    </xf>
    <xf numFmtId="0" fontId="14" fillId="0" borderId="19" xfId="0" applyFont="1" applyBorder="1" applyAlignment="1" applyProtection="1">
      <alignment horizontal="left"/>
      <protection/>
    </xf>
    <xf numFmtId="0" fontId="14" fillId="0" borderId="13" xfId="0" applyFont="1" applyFill="1" applyBorder="1" applyAlignment="1" applyProtection="1">
      <alignment horizontal="center" shrinkToFit="1"/>
      <protection locked="0"/>
    </xf>
    <xf numFmtId="0" fontId="14" fillId="0" borderId="24" xfId="0" applyFont="1" applyFill="1" applyBorder="1" applyAlignment="1" applyProtection="1">
      <alignment horizontal="center" shrinkToFit="1"/>
      <protection locked="0"/>
    </xf>
    <xf numFmtId="0" fontId="14" fillId="0" borderId="16" xfId="0" applyFont="1" applyFill="1" applyBorder="1" applyAlignment="1" applyProtection="1">
      <alignment horizontal="center" shrinkToFit="1"/>
      <protection locked="0"/>
    </xf>
    <xf numFmtId="0" fontId="14" fillId="0" borderId="18" xfId="0" applyFont="1" applyFill="1" applyBorder="1" applyAlignment="1" applyProtection="1">
      <alignment horizontal="center" shrinkToFit="1"/>
      <protection locked="0"/>
    </xf>
    <xf numFmtId="0" fontId="14" fillId="0" borderId="16" xfId="0" applyFont="1" applyBorder="1" applyAlignment="1" applyProtection="1">
      <alignment horizontal="center" shrinkToFit="1"/>
      <protection locked="0"/>
    </xf>
    <xf numFmtId="4" fontId="14" fillId="0" borderId="25" xfId="0" applyNumberFormat="1" applyFont="1" applyFill="1" applyBorder="1" applyAlignment="1" applyProtection="1">
      <alignment horizontal="center" shrinkToFit="1"/>
      <protection locked="0"/>
    </xf>
    <xf numFmtId="4" fontId="14" fillId="0" borderId="24" xfId="0" applyNumberFormat="1" applyFont="1" applyFill="1" applyBorder="1" applyAlignment="1" applyProtection="1">
      <alignment horizontal="center" shrinkToFit="1"/>
      <protection locked="0"/>
    </xf>
    <xf numFmtId="4" fontId="14" fillId="0" borderId="16" xfId="0" applyNumberFormat="1" applyFont="1" applyFill="1" applyBorder="1" applyAlignment="1" applyProtection="1">
      <alignment horizontal="center" shrinkToFit="1"/>
      <protection locked="0"/>
    </xf>
    <xf numFmtId="0" fontId="14" fillId="0" borderId="0" xfId="0" applyFont="1" applyAlignment="1" applyProtection="1">
      <alignment horizontal="center"/>
      <protection/>
    </xf>
    <xf numFmtId="0" fontId="15" fillId="0" borderId="0" xfId="0" applyFont="1" applyFill="1" applyAlignment="1" applyProtection="1">
      <alignment horizontal="center"/>
      <protection/>
    </xf>
    <xf numFmtId="0" fontId="35" fillId="0" borderId="16" xfId="0" applyFont="1" applyBorder="1" applyAlignment="1" applyProtection="1">
      <alignment horizontal="center" vertical="center" textRotation="90"/>
      <protection/>
    </xf>
    <xf numFmtId="0" fontId="35" fillId="0" borderId="26" xfId="0" applyFont="1" applyFill="1" applyBorder="1" applyAlignment="1" applyProtection="1">
      <alignment horizontal="center" vertical="center" textRotation="90" wrapText="1"/>
      <protection/>
    </xf>
    <xf numFmtId="0" fontId="14" fillId="0" borderId="25" xfId="0" applyFont="1" applyFill="1" applyBorder="1" applyAlignment="1" applyProtection="1">
      <alignment horizontal="center" shrinkToFit="1"/>
      <protection locked="0"/>
    </xf>
    <xf numFmtId="0" fontId="35" fillId="24" borderId="27" xfId="0" applyFont="1" applyFill="1" applyBorder="1" applyAlignment="1" applyProtection="1">
      <alignment horizontal="center"/>
      <protection/>
    </xf>
    <xf numFmtId="0" fontId="33" fillId="0" borderId="0" xfId="0" applyFont="1" applyBorder="1" applyAlignment="1" applyProtection="1">
      <alignment/>
      <protection/>
    </xf>
    <xf numFmtId="0" fontId="15" fillId="24" borderId="0" xfId="0" applyFont="1" applyFill="1" applyAlignment="1" applyProtection="1">
      <alignment horizontal="right"/>
      <protection/>
    </xf>
    <xf numFmtId="0" fontId="10" fillId="24" borderId="0" xfId="0" applyFont="1" applyFill="1" applyBorder="1" applyAlignment="1" applyProtection="1">
      <alignment/>
      <protection/>
    </xf>
    <xf numFmtId="0" fontId="10" fillId="24" borderId="0" xfId="0" applyFont="1" applyFill="1" applyAlignment="1" applyProtection="1">
      <alignment/>
      <protection/>
    </xf>
    <xf numFmtId="0" fontId="10" fillId="24" borderId="0" xfId="0" applyFont="1" applyFill="1" applyAlignment="1" applyProtection="1">
      <alignment shrinkToFit="1"/>
      <protection/>
    </xf>
    <xf numFmtId="0" fontId="15" fillId="24" borderId="0" xfId="0" applyFont="1" applyFill="1" applyAlignment="1" applyProtection="1">
      <alignment/>
      <protection/>
    </xf>
    <xf numFmtId="0" fontId="15" fillId="24" borderId="0" xfId="0" applyFont="1" applyFill="1" applyBorder="1" applyAlignment="1" applyProtection="1">
      <alignment horizontal="right"/>
      <protection/>
    </xf>
    <xf numFmtId="0" fontId="78" fillId="12" borderId="0" xfId="0" applyFont="1" applyFill="1" applyBorder="1" applyAlignment="1" applyProtection="1">
      <alignment horizontal="center" shrinkToFit="1"/>
      <protection/>
    </xf>
    <xf numFmtId="164" fontId="78" fillId="12" borderId="0" xfId="0" applyNumberFormat="1" applyFont="1" applyFill="1" applyBorder="1" applyAlignment="1" applyProtection="1">
      <alignment horizontal="center" shrinkToFit="1"/>
      <protection/>
    </xf>
    <xf numFmtId="0" fontId="20" fillId="24" borderId="0" xfId="0" applyFont="1" applyFill="1" applyBorder="1" applyAlignment="1" applyProtection="1">
      <alignment horizontal="center" shrinkToFit="1"/>
      <protection/>
    </xf>
    <xf numFmtId="0" fontId="20" fillId="24" borderId="17" xfId="0" applyFont="1" applyFill="1" applyBorder="1" applyAlignment="1" applyProtection="1">
      <alignment horizontal="center" shrinkToFit="1"/>
      <protection/>
    </xf>
    <xf numFmtId="0" fontId="14" fillId="0" borderId="10" xfId="0" applyFont="1" applyFill="1" applyBorder="1" applyAlignment="1" applyProtection="1">
      <alignment horizontal="center"/>
      <protection locked="0"/>
    </xf>
    <xf numFmtId="0" fontId="22" fillId="0" borderId="0" xfId="0" applyFont="1" applyAlignment="1">
      <alignment horizontal="right"/>
    </xf>
    <xf numFmtId="0" fontId="12" fillId="0" borderId="10" xfId="0" applyFont="1" applyBorder="1" applyAlignment="1" applyProtection="1">
      <alignment horizontal="left"/>
      <protection/>
    </xf>
    <xf numFmtId="0" fontId="22" fillId="0" borderId="0" xfId="0" applyFont="1" applyFill="1" applyAlignment="1" applyProtection="1">
      <alignment horizontal="right"/>
      <protection/>
    </xf>
    <xf numFmtId="0" fontId="12" fillId="0" borderId="10" xfId="0" applyNumberFormat="1" applyFont="1" applyFill="1" applyBorder="1" applyAlignment="1" applyProtection="1">
      <alignment horizontal="left"/>
      <protection/>
    </xf>
    <xf numFmtId="0" fontId="12" fillId="0" borderId="18" xfId="0" applyFont="1" applyBorder="1" applyAlignment="1">
      <alignment horizontal="left"/>
    </xf>
    <xf numFmtId="0" fontId="79" fillId="12" borderId="0" xfId="0" applyFont="1" applyFill="1" applyAlignment="1">
      <alignment/>
    </xf>
    <xf numFmtId="0" fontId="80" fillId="12" borderId="0" xfId="0" applyFont="1" applyFill="1" applyBorder="1" applyAlignment="1" applyProtection="1">
      <alignment horizontal="left"/>
      <protection/>
    </xf>
    <xf numFmtId="0" fontId="10" fillId="24" borderId="0" xfId="0" applyFont="1" applyFill="1" applyAlignment="1">
      <alignment horizontal="center"/>
    </xf>
    <xf numFmtId="0" fontId="12" fillId="0" borderId="0" xfId="0" applyFont="1" applyFill="1" applyBorder="1" applyAlignment="1" applyProtection="1">
      <alignment horizontal="left"/>
      <protection/>
    </xf>
    <xf numFmtId="0" fontId="26" fillId="0" borderId="10" xfId="0" applyFont="1" applyBorder="1" applyAlignment="1" applyProtection="1">
      <alignment horizontal="center"/>
      <protection/>
    </xf>
    <xf numFmtId="0" fontId="7" fillId="0" borderId="0" xfId="0" applyFont="1" applyAlignment="1" applyProtection="1">
      <alignment horizontal="center"/>
      <protection/>
    </xf>
    <xf numFmtId="0" fontId="15" fillId="0" borderId="0" xfId="0" applyFont="1" applyFill="1" applyAlignment="1">
      <alignment/>
    </xf>
    <xf numFmtId="0" fontId="15" fillId="0" borderId="15" xfId="0" applyFont="1" applyFill="1" applyBorder="1" applyAlignment="1" applyProtection="1">
      <alignment horizontal="center"/>
      <protection locked="0"/>
    </xf>
    <xf numFmtId="0" fontId="15" fillId="0" borderId="16" xfId="0" applyFont="1" applyFill="1" applyBorder="1" applyAlignment="1" applyProtection="1">
      <alignment horizontal="center"/>
      <protection locked="0"/>
    </xf>
    <xf numFmtId="0" fontId="15" fillId="0" borderId="28" xfId="0" applyFont="1" applyFill="1" applyBorder="1" applyAlignment="1" applyProtection="1">
      <alignment/>
      <protection/>
    </xf>
    <xf numFmtId="0" fontId="15" fillId="0" borderId="11" xfId="0" applyFont="1" applyFill="1" applyBorder="1" applyAlignment="1" applyProtection="1">
      <alignment horizontal="center"/>
      <protection locked="0"/>
    </xf>
    <xf numFmtId="0" fontId="10" fillId="24" borderId="0" xfId="0" applyFont="1" applyFill="1" applyAlignment="1">
      <alignment/>
    </xf>
    <xf numFmtId="0" fontId="30" fillId="24" borderId="0" xfId="0" applyFont="1" applyFill="1" applyAlignment="1">
      <alignment/>
    </xf>
    <xf numFmtId="0" fontId="78" fillId="0" borderId="13"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protection/>
    </xf>
    <xf numFmtId="0" fontId="20" fillId="0" borderId="18" xfId="0" applyFont="1" applyFill="1" applyBorder="1" applyAlignment="1" applyProtection="1">
      <alignment horizontal="center" vertical="center" wrapText="1"/>
      <protection/>
    </xf>
    <xf numFmtId="0" fontId="78" fillId="0" borderId="25"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20" fillId="0" borderId="12" xfId="0" applyFont="1" applyFill="1" applyBorder="1" applyAlignment="1" applyProtection="1">
      <alignment horizontal="center"/>
      <protection/>
    </xf>
    <xf numFmtId="0" fontId="20" fillId="0" borderId="15" xfId="0" applyFont="1" applyFill="1" applyBorder="1" applyAlignment="1" applyProtection="1">
      <alignment horizontal="center"/>
      <protection/>
    </xf>
    <xf numFmtId="0" fontId="0" fillId="0" borderId="0" xfId="0" applyAlignment="1" applyProtection="1">
      <alignment/>
      <protection/>
    </xf>
    <xf numFmtId="0" fontId="49" fillId="0" borderId="0" xfId="0" applyFont="1" applyAlignment="1" applyProtection="1">
      <alignment horizontal="center" vertical="top"/>
      <protection/>
    </xf>
    <xf numFmtId="0" fontId="20" fillId="0" borderId="0" xfId="0" applyFont="1" applyAlignment="1" applyProtection="1">
      <alignment/>
      <protection locked="0"/>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15" fillId="0" borderId="0" xfId="0" applyFont="1" applyBorder="1" applyAlignment="1" applyProtection="1">
      <alignment shrinkToFit="1"/>
      <protection/>
    </xf>
    <xf numFmtId="0" fontId="20" fillId="0" borderId="0" xfId="0" applyFont="1" applyAlignment="1" applyProtection="1">
      <alignment shrinkToFit="1"/>
      <protection/>
    </xf>
    <xf numFmtId="0" fontId="20" fillId="0" borderId="0" xfId="0" applyFont="1" applyAlignment="1" applyProtection="1">
      <alignment horizontal="right"/>
      <protection/>
    </xf>
    <xf numFmtId="0" fontId="41" fillId="24" borderId="29" xfId="0" applyFont="1" applyFill="1" applyBorder="1" applyAlignment="1" applyProtection="1">
      <alignment horizontal="center"/>
      <protection/>
    </xf>
    <xf numFmtId="0" fontId="41" fillId="24" borderId="0" xfId="0" applyFont="1" applyFill="1" applyBorder="1" applyAlignment="1" applyProtection="1">
      <alignment horizontal="center"/>
      <protection/>
    </xf>
    <xf numFmtId="0" fontId="20" fillId="0" borderId="0" xfId="0" applyFont="1" applyFill="1" applyAlignment="1" applyProtection="1">
      <alignment shrinkToFit="1"/>
      <protection/>
    </xf>
    <xf numFmtId="0" fontId="10" fillId="0" borderId="0" xfId="0" applyFont="1" applyAlignment="1" applyProtection="1">
      <alignment horizontal="right"/>
      <protection/>
    </xf>
    <xf numFmtId="0" fontId="30" fillId="0" borderId="0" xfId="0" applyFont="1" applyAlignment="1" applyProtection="1">
      <alignment/>
      <protection/>
    </xf>
    <xf numFmtId="0" fontId="20" fillId="0" borderId="18" xfId="0" applyFont="1" applyFill="1" applyBorder="1" applyAlignment="1" applyProtection="1">
      <alignment/>
      <protection/>
    </xf>
    <xf numFmtId="164" fontId="20" fillId="19" borderId="0" xfId="0" applyNumberFormat="1" applyFont="1" applyFill="1" applyBorder="1" applyAlignment="1" applyProtection="1">
      <alignment horizontal="center" shrinkToFit="1"/>
      <protection/>
    </xf>
    <xf numFmtId="0" fontId="20" fillId="19" borderId="0" xfId="0" applyFont="1" applyFill="1" applyBorder="1" applyAlignment="1" applyProtection="1">
      <alignment horizontal="center" shrinkToFit="1"/>
      <protection/>
    </xf>
    <xf numFmtId="0" fontId="1" fillId="0" borderId="0" xfId="0" applyFont="1" applyAlignment="1" applyProtection="1">
      <alignment shrinkToFit="1"/>
      <protection/>
    </xf>
    <xf numFmtId="0" fontId="1" fillId="0" borderId="0" xfId="0" applyFont="1" applyAlignment="1" applyProtection="1">
      <alignment horizontal="center" shrinkToFit="1"/>
      <protection/>
    </xf>
    <xf numFmtId="0" fontId="0" fillId="0" borderId="0" xfId="0" applyFont="1" applyAlignment="1" applyProtection="1">
      <alignment/>
      <protection/>
    </xf>
    <xf numFmtId="0" fontId="0" fillId="0" borderId="0" xfId="0" applyFont="1" applyAlignment="1" applyProtection="1">
      <alignment horizontal="center"/>
      <protection/>
    </xf>
    <xf numFmtId="0" fontId="43"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horizontal="center"/>
      <protection/>
    </xf>
    <xf numFmtId="0" fontId="15" fillId="0" borderId="0" xfId="0" applyFont="1" applyAlignment="1" applyProtection="1">
      <alignment horizontal="left"/>
      <protection/>
    </xf>
    <xf numFmtId="164" fontId="15" fillId="0" borderId="0" xfId="0" applyNumberFormat="1" applyFont="1" applyAlignment="1" applyProtection="1">
      <alignment shrinkToFit="1"/>
      <protection/>
    </xf>
    <xf numFmtId="0" fontId="15" fillId="0" borderId="0" xfId="0" applyFont="1" applyAlignment="1" applyProtection="1">
      <alignment shrinkToFit="1"/>
      <protection/>
    </xf>
    <xf numFmtId="164" fontId="15" fillId="0" borderId="0" xfId="0" applyNumberFormat="1" applyFont="1" applyAlignment="1" applyProtection="1">
      <alignment horizontal="right" shrinkToFit="1"/>
      <protection/>
    </xf>
    <xf numFmtId="0" fontId="25" fillId="0" borderId="0" xfId="0" applyFont="1" applyAlignment="1" applyProtection="1">
      <alignment/>
      <protection/>
    </xf>
    <xf numFmtId="0" fontId="15" fillId="0" borderId="0" xfId="0" applyFont="1" applyBorder="1" applyAlignment="1" applyProtection="1">
      <alignment horizontal="center"/>
      <protection/>
    </xf>
    <xf numFmtId="0" fontId="25" fillId="0" borderId="0" xfId="0" applyFont="1" applyFill="1" applyAlignment="1" applyProtection="1">
      <alignment/>
      <protection/>
    </xf>
    <xf numFmtId="0" fontId="25" fillId="0" borderId="0" xfId="0" applyFont="1" applyFill="1" applyAlignment="1" applyProtection="1">
      <alignment horizontal="center"/>
      <protection/>
    </xf>
    <xf numFmtId="0" fontId="15" fillId="0" borderId="0" xfId="0" applyFont="1" applyBorder="1" applyAlignment="1" applyProtection="1">
      <alignment/>
      <protection/>
    </xf>
    <xf numFmtId="164" fontId="15" fillId="0" borderId="0" xfId="0" applyNumberFormat="1" applyFont="1" applyBorder="1" applyAlignment="1" applyProtection="1">
      <alignment horizontal="right" shrinkToFit="1"/>
      <protection/>
    </xf>
    <xf numFmtId="0" fontId="15" fillId="0" borderId="0" xfId="0" applyFont="1" applyBorder="1" applyAlignment="1" applyProtection="1">
      <alignment horizontal="left"/>
      <protection/>
    </xf>
    <xf numFmtId="0" fontId="20" fillId="0" borderId="0" xfId="0" applyFont="1" applyBorder="1" applyAlignment="1" applyProtection="1">
      <alignment/>
      <protection/>
    </xf>
    <xf numFmtId="164" fontId="15" fillId="0" borderId="0" xfId="0" applyNumberFormat="1" applyFont="1" applyAlignment="1" applyProtection="1">
      <alignment horizontal="right"/>
      <protection/>
    </xf>
    <xf numFmtId="0" fontId="20" fillId="0" borderId="10" xfId="0" applyFont="1" applyFill="1" applyBorder="1" applyAlignment="1" applyProtection="1">
      <alignment horizontal="center"/>
      <protection/>
    </xf>
    <xf numFmtId="168" fontId="20" fillId="0" borderId="0" xfId="0" applyNumberFormat="1" applyFont="1" applyFill="1" applyAlignment="1" applyProtection="1">
      <alignment horizontal="center"/>
      <protection/>
    </xf>
    <xf numFmtId="168" fontId="10" fillId="0" borderId="0" xfId="0" applyNumberFormat="1" applyFont="1" applyFill="1" applyAlignment="1" applyProtection="1">
      <alignment horizontal="center"/>
      <protection/>
    </xf>
    <xf numFmtId="0" fontId="20" fillId="0" borderId="11" xfId="0" applyFont="1" applyFill="1" applyBorder="1" applyAlignment="1" applyProtection="1">
      <alignment horizontal="center"/>
      <protection/>
    </xf>
    <xf numFmtId="0" fontId="15" fillId="0" borderId="0" xfId="0" applyFont="1" applyFill="1" applyAlignment="1" applyProtection="1">
      <alignment/>
      <protection/>
    </xf>
    <xf numFmtId="0" fontId="42" fillId="24" borderId="30" xfId="0" applyFont="1" applyFill="1" applyBorder="1" applyAlignment="1" applyProtection="1">
      <alignment horizontal="center"/>
      <protection/>
    </xf>
    <xf numFmtId="0" fontId="15" fillId="0" borderId="0" xfId="0" applyFont="1" applyFill="1" applyBorder="1" applyAlignment="1" applyProtection="1">
      <alignment/>
      <protection/>
    </xf>
    <xf numFmtId="14" fontId="15" fillId="0" borderId="0" xfId="0" applyNumberFormat="1" applyFont="1" applyAlignment="1" applyProtection="1">
      <alignment/>
      <protection/>
    </xf>
    <xf numFmtId="0" fontId="20" fillId="24" borderId="0" xfId="0" applyFont="1" applyFill="1" applyBorder="1" applyAlignment="1" applyProtection="1">
      <alignment horizontal="left"/>
      <protection/>
    </xf>
    <xf numFmtId="0" fontId="20" fillId="0" borderId="15" xfId="0" applyFont="1" applyBorder="1" applyAlignment="1" applyProtection="1">
      <alignment horizontal="center"/>
      <protection/>
    </xf>
    <xf numFmtId="0" fontId="20" fillId="0" borderId="19" xfId="0" applyFont="1" applyFill="1" applyBorder="1" applyAlignment="1" applyProtection="1">
      <alignment horizontal="center"/>
      <protection/>
    </xf>
    <xf numFmtId="0" fontId="20" fillId="0" borderId="28" xfId="0" applyFont="1" applyFill="1" applyBorder="1" applyAlignment="1" applyProtection="1">
      <alignment horizontal="center"/>
      <protection/>
    </xf>
    <xf numFmtId="0" fontId="20" fillId="0" borderId="31" xfId="0" applyFont="1" applyFill="1" applyBorder="1" applyAlignment="1" applyProtection="1">
      <alignment horizontal="center"/>
      <protection/>
    </xf>
    <xf numFmtId="0" fontId="20" fillId="0" borderId="32" xfId="0" applyFont="1" applyFill="1" applyBorder="1" applyAlignment="1" applyProtection="1">
      <alignment horizontal="center"/>
      <protection/>
    </xf>
    <xf numFmtId="0" fontId="20" fillId="0" borderId="11" xfId="0" applyFont="1" applyBorder="1" applyAlignment="1" applyProtection="1">
      <alignment horizontal="center"/>
      <protection/>
    </xf>
    <xf numFmtId="0" fontId="20" fillId="0" borderId="12" xfId="0" applyFont="1" applyBorder="1" applyAlignment="1" applyProtection="1">
      <alignment horizontal="center"/>
      <protection/>
    </xf>
    <xf numFmtId="0" fontId="20" fillId="0" borderId="19" xfId="0" applyFont="1" applyBorder="1" applyAlignment="1" applyProtection="1">
      <alignment horizontal="center"/>
      <protection/>
    </xf>
    <xf numFmtId="0" fontId="20" fillId="0" borderId="28" xfId="0" applyFont="1" applyBorder="1" applyAlignment="1" applyProtection="1">
      <alignment horizontal="center"/>
      <protection/>
    </xf>
    <xf numFmtId="0" fontId="20" fillId="0" borderId="31" xfId="0" applyFont="1" applyBorder="1" applyAlignment="1" applyProtection="1">
      <alignment horizontal="center"/>
      <protection/>
    </xf>
    <xf numFmtId="0" fontId="20" fillId="0" borderId="32" xfId="0" applyFont="1" applyBorder="1" applyAlignment="1" applyProtection="1">
      <alignment horizontal="center"/>
      <protection/>
    </xf>
    <xf numFmtId="0" fontId="30" fillId="24" borderId="0" xfId="0" applyFont="1" applyFill="1" applyBorder="1" applyAlignment="1" applyProtection="1">
      <alignment horizontal="center"/>
      <protection/>
    </xf>
    <xf numFmtId="0" fontId="28" fillId="24" borderId="15" xfId="0" applyFont="1" applyFill="1" applyBorder="1" applyAlignment="1" applyProtection="1">
      <alignment horizontal="center"/>
      <protection/>
    </xf>
    <xf numFmtId="0" fontId="28" fillId="24" borderId="11" xfId="0" applyFont="1" applyFill="1" applyBorder="1" applyAlignment="1" applyProtection="1">
      <alignment horizontal="center"/>
      <protection/>
    </xf>
    <xf numFmtId="0" fontId="31" fillId="24" borderId="12" xfId="0" applyFont="1" applyFill="1" applyBorder="1" applyAlignment="1" applyProtection="1">
      <alignment horizontal="center"/>
      <protection/>
    </xf>
    <xf numFmtId="0" fontId="30" fillId="0" borderId="0" xfId="0" applyFont="1" applyFill="1" applyAlignment="1" applyProtection="1">
      <alignment/>
      <protection/>
    </xf>
    <xf numFmtId="0" fontId="30" fillId="0" borderId="0" xfId="0" applyFont="1" applyFill="1" applyAlignment="1" applyProtection="1">
      <alignment shrinkToFit="1"/>
      <protection/>
    </xf>
    <xf numFmtId="0" fontId="30" fillId="0" borderId="0" xfId="0" applyFont="1" applyAlignment="1" applyProtection="1">
      <alignment shrinkToFit="1"/>
      <protection/>
    </xf>
    <xf numFmtId="0" fontId="20" fillId="0" borderId="0" xfId="0" applyFont="1" applyAlignment="1" applyProtection="1">
      <alignment horizontal="center" shrinkToFit="1"/>
      <protection/>
    </xf>
    <xf numFmtId="0" fontId="40" fillId="0" borderId="0" xfId="0" applyFont="1" applyAlignment="1" applyProtection="1">
      <alignment horizontal="left"/>
      <protection/>
    </xf>
    <xf numFmtId="0" fontId="20" fillId="0" borderId="0" xfId="0" applyFont="1" applyFill="1" applyAlignment="1" applyProtection="1">
      <alignment horizontal="center"/>
      <protection/>
    </xf>
    <xf numFmtId="0" fontId="20" fillId="0" borderId="0" xfId="0" applyFont="1" applyFill="1" applyAlignment="1" applyProtection="1">
      <alignment horizontal="center" shrinkToFit="1"/>
      <protection/>
    </xf>
    <xf numFmtId="49" fontId="15" fillId="0" borderId="0" xfId="0" applyNumberFormat="1" applyFont="1" applyAlignment="1" applyProtection="1">
      <alignment/>
      <protection/>
    </xf>
    <xf numFmtId="49" fontId="15" fillId="0" borderId="0" xfId="0" applyNumberFormat="1" applyFont="1" applyAlignment="1" applyProtection="1">
      <alignment horizontal="center"/>
      <protection/>
    </xf>
    <xf numFmtId="0" fontId="15" fillId="0" borderId="28" xfId="0" applyFont="1" applyFill="1" applyBorder="1" applyAlignment="1" applyProtection="1">
      <alignment/>
      <protection locked="0"/>
    </xf>
    <xf numFmtId="0" fontId="10" fillId="0" borderId="0" xfId="0" applyFont="1" applyFill="1" applyAlignment="1" applyProtection="1">
      <alignment/>
      <protection locked="0"/>
    </xf>
    <xf numFmtId="0" fontId="15" fillId="0" borderId="13" xfId="0" applyFont="1" applyBorder="1" applyAlignment="1" applyProtection="1">
      <alignment horizontal="center"/>
      <protection locked="0"/>
    </xf>
    <xf numFmtId="0" fontId="50" fillId="0" borderId="10" xfId="57" applyFont="1" applyBorder="1" applyAlignment="1" applyProtection="1">
      <alignment horizontal="center" shrinkToFit="1"/>
      <protection locked="0"/>
    </xf>
    <xf numFmtId="0" fontId="15" fillId="0" borderId="0" xfId="57" applyFont="1" applyBorder="1" applyAlignment="1" applyProtection="1">
      <alignment horizontal="center" shrinkToFit="1"/>
      <protection/>
    </xf>
    <xf numFmtId="0" fontId="14" fillId="0" borderId="0" xfId="57" applyFont="1" applyAlignment="1" applyProtection="1">
      <alignment horizontal="left" shrinkToFit="1"/>
      <protection locked="0"/>
    </xf>
    <xf numFmtId="0" fontId="0" fillId="0" borderId="0" xfId="57" applyFont="1" applyAlignment="1" applyProtection="1">
      <alignment horizontal="center" vertical="center" shrinkToFit="1"/>
      <protection/>
    </xf>
    <xf numFmtId="0" fontId="23" fillId="0" borderId="10" xfId="57" applyFont="1" applyBorder="1" applyAlignment="1" applyProtection="1">
      <alignment horizontal="left" shrinkToFit="1"/>
      <protection/>
    </xf>
    <xf numFmtId="0" fontId="23" fillId="0" borderId="10" xfId="57" applyFont="1" applyBorder="1" applyAlignment="1" applyProtection="1">
      <alignment horizontal="left"/>
      <protection/>
    </xf>
    <xf numFmtId="0" fontId="14" fillId="0" borderId="0" xfId="57" applyFont="1" applyBorder="1" applyAlignment="1" applyProtection="1">
      <alignment shrinkToFit="1"/>
      <protection/>
    </xf>
    <xf numFmtId="0" fontId="18" fillId="0" borderId="0" xfId="57" applyFont="1" applyBorder="1" applyAlignment="1" applyProtection="1">
      <alignment shrinkToFit="1"/>
      <protection locked="0"/>
    </xf>
    <xf numFmtId="0" fontId="14" fillId="0" borderId="0" xfId="57" applyFont="1" applyAlignment="1">
      <alignment horizontal="left"/>
      <protection/>
    </xf>
    <xf numFmtId="0" fontId="14" fillId="0" borderId="0" xfId="57" applyFont="1" applyBorder="1" applyAlignment="1" applyProtection="1">
      <alignment horizontal="left" shrinkToFit="1"/>
      <protection locked="0"/>
    </xf>
    <xf numFmtId="0" fontId="14" fillId="0" borderId="0" xfId="57" applyFont="1" applyAlignment="1" applyProtection="1">
      <alignment horizontal="left" shrinkToFit="1"/>
      <protection/>
    </xf>
    <xf numFmtId="0" fontId="18" fillId="0" borderId="0" xfId="57" applyFont="1" applyAlignment="1" applyProtection="1">
      <alignment horizontal="left" shrinkToFit="1"/>
      <protection locked="0"/>
    </xf>
    <xf numFmtId="0" fontId="0" fillId="0" borderId="0" xfId="57" applyFont="1" applyAlignment="1">
      <alignment horizontal="center"/>
      <protection/>
    </xf>
    <xf numFmtId="0" fontId="0" fillId="0" borderId="0" xfId="57" applyFont="1">
      <alignment/>
      <protection/>
    </xf>
    <xf numFmtId="0" fontId="0" fillId="0" borderId="0" xfId="57" applyFont="1" applyProtection="1">
      <alignment/>
      <protection/>
    </xf>
    <xf numFmtId="0" fontId="0" fillId="0" borderId="0" xfId="57" applyFont="1" applyAlignment="1">
      <alignment horizontal="center" vertical="center"/>
      <protection/>
    </xf>
    <xf numFmtId="0" fontId="0" fillId="0" borderId="0" xfId="57" applyFont="1" applyFill="1" applyProtection="1">
      <alignment/>
      <protection/>
    </xf>
    <xf numFmtId="0" fontId="20" fillId="0" borderId="0" xfId="57" applyFont="1" applyBorder="1" applyProtection="1">
      <alignment/>
      <protection/>
    </xf>
    <xf numFmtId="0" fontId="20" fillId="0" borderId="0" xfId="57" applyFont="1">
      <alignment/>
      <protection/>
    </xf>
    <xf numFmtId="0" fontId="0" fillId="0" borderId="0" xfId="57" applyFont="1" applyAlignment="1">
      <alignment horizontal="left"/>
      <protection/>
    </xf>
    <xf numFmtId="0" fontId="14" fillId="0" borderId="0" xfId="57" applyFont="1" applyBorder="1" applyAlignment="1" applyProtection="1">
      <alignment horizontal="left" shrinkToFit="1"/>
      <protection/>
    </xf>
    <xf numFmtId="0" fontId="14" fillId="0" borderId="0" xfId="57" applyFont="1" applyBorder="1" applyAlignment="1" applyProtection="1">
      <alignment shrinkToFit="1"/>
      <protection locked="0"/>
    </xf>
    <xf numFmtId="0" fontId="79" fillId="12" borderId="0" xfId="0" applyFont="1" applyFill="1" applyBorder="1" applyAlignment="1" applyProtection="1">
      <alignment/>
      <protection/>
    </xf>
    <xf numFmtId="0" fontId="30" fillId="24" borderId="0" xfId="0" applyFont="1" applyFill="1" applyBorder="1" applyAlignment="1" applyProtection="1">
      <alignment horizontal="left"/>
      <protection/>
    </xf>
    <xf numFmtId="0" fontId="13" fillId="0" borderId="0" xfId="0" applyFont="1" applyBorder="1" applyAlignment="1" applyProtection="1">
      <alignment horizontal="center"/>
      <protection/>
    </xf>
    <xf numFmtId="0" fontId="81" fillId="12" borderId="0" xfId="0" applyFont="1" applyFill="1" applyAlignment="1" applyProtection="1">
      <alignment/>
      <protection/>
    </xf>
    <xf numFmtId="0" fontId="11" fillId="0" borderId="0" xfId="0" applyFont="1" applyBorder="1" applyAlignment="1" applyProtection="1">
      <alignment horizontal="center"/>
      <protection/>
    </xf>
    <xf numFmtId="0" fontId="26" fillId="0" borderId="0" xfId="0" applyFont="1" applyFill="1" applyBorder="1" applyAlignment="1" applyProtection="1">
      <alignment horizontal="center"/>
      <protection/>
    </xf>
    <xf numFmtId="0" fontId="25" fillId="0" borderId="0" xfId="0" applyFont="1" applyFill="1" applyBorder="1" applyAlignment="1" applyProtection="1">
      <alignment horizontal="center"/>
      <protection/>
    </xf>
    <xf numFmtId="1" fontId="12" fillId="0" borderId="0" xfId="0" applyNumberFormat="1" applyFont="1" applyFill="1" applyBorder="1" applyAlignment="1" applyProtection="1">
      <alignment horizontal="center" shrinkToFit="1"/>
      <protection/>
    </xf>
    <xf numFmtId="0" fontId="10" fillId="0" borderId="0" xfId="0" applyFont="1" applyBorder="1" applyAlignment="1" applyProtection="1">
      <alignment/>
      <protection/>
    </xf>
    <xf numFmtId="164" fontId="20" fillId="0" borderId="0" xfId="0" applyNumberFormat="1" applyFont="1" applyFill="1" applyBorder="1" applyAlignment="1" applyProtection="1">
      <alignment horizontal="center"/>
      <protection/>
    </xf>
    <xf numFmtId="164" fontId="20" fillId="0" borderId="0" xfId="0" applyNumberFormat="1" applyFont="1" applyBorder="1" applyAlignment="1" applyProtection="1">
      <alignment horizontal="center"/>
      <protection/>
    </xf>
    <xf numFmtId="0" fontId="41" fillId="24" borderId="33" xfId="0" applyFont="1" applyFill="1" applyBorder="1" applyAlignment="1" applyProtection="1">
      <alignment horizontal="center"/>
      <protection/>
    </xf>
    <xf numFmtId="0" fontId="20" fillId="24" borderId="0" xfId="0" applyFont="1" applyFill="1" applyBorder="1" applyAlignment="1" applyProtection="1">
      <alignment horizontal="center"/>
      <protection/>
    </xf>
    <xf numFmtId="14" fontId="15" fillId="0" borderId="0" xfId="0" applyNumberFormat="1" applyFont="1" applyAlignment="1" applyProtection="1">
      <alignment horizontal="center"/>
      <protection/>
    </xf>
    <xf numFmtId="0" fontId="12" fillId="24" borderId="0" xfId="0" applyFont="1" applyFill="1" applyBorder="1" applyAlignment="1" applyProtection="1">
      <alignment horizontal="center"/>
      <protection/>
    </xf>
    <xf numFmtId="0" fontId="30" fillId="24" borderId="15" xfId="0" applyFont="1" applyFill="1" applyBorder="1" applyAlignment="1" applyProtection="1">
      <alignment horizontal="center"/>
      <protection/>
    </xf>
    <xf numFmtId="0" fontId="30" fillId="24" borderId="11" xfId="0" applyFont="1" applyFill="1" applyBorder="1" applyAlignment="1" applyProtection="1">
      <alignment horizontal="center"/>
      <protection/>
    </xf>
    <xf numFmtId="0" fontId="30" fillId="24" borderId="12" xfId="0" applyFont="1" applyFill="1" applyBorder="1" applyAlignment="1" applyProtection="1">
      <alignment horizontal="center"/>
      <protection/>
    </xf>
    <xf numFmtId="0" fontId="12" fillId="24" borderId="11" xfId="0" applyFont="1" applyFill="1" applyBorder="1" applyAlignment="1" applyProtection="1">
      <alignment horizontal="center"/>
      <protection/>
    </xf>
    <xf numFmtId="0" fontId="12" fillId="24" borderId="12" xfId="0" applyFont="1" applyFill="1" applyBorder="1" applyAlignment="1" applyProtection="1">
      <alignment horizontal="center"/>
      <protection/>
    </xf>
    <xf numFmtId="0" fontId="1" fillId="0" borderId="0" xfId="0" applyFont="1" applyAlignment="1" applyProtection="1">
      <alignment horizontal="center" shrinkToFit="1"/>
      <protection/>
    </xf>
    <xf numFmtId="0" fontId="0" fillId="0" borderId="0" xfId="0" applyFont="1" applyAlignment="1" applyProtection="1">
      <alignment horizontal="center"/>
      <protection/>
    </xf>
    <xf numFmtId="0" fontId="10" fillId="0" borderId="0" xfId="57" applyFont="1" applyFill="1" applyProtection="1">
      <alignment/>
      <protection/>
    </xf>
    <xf numFmtId="0" fontId="10" fillId="0" borderId="0" xfId="57" applyFont="1" applyAlignment="1">
      <alignment horizontal="center"/>
      <protection/>
    </xf>
    <xf numFmtId="0" fontId="10" fillId="0" borderId="0" xfId="0" applyFont="1" applyFill="1" applyAlignment="1" applyProtection="1">
      <alignment shrinkToFit="1"/>
      <protection locked="0"/>
    </xf>
    <xf numFmtId="0" fontId="13" fillId="0" borderId="0" xfId="57" applyFont="1" applyBorder="1" applyAlignment="1" applyProtection="1">
      <alignment horizontal="center" shrinkToFit="1"/>
      <protection/>
    </xf>
    <xf numFmtId="0" fontId="13" fillId="0" borderId="0" xfId="57" applyFont="1" applyAlignment="1" applyProtection="1">
      <alignment horizontal="center" shrinkToFit="1"/>
      <protection/>
    </xf>
    <xf numFmtId="0" fontId="0" fillId="0" borderId="0" xfId="57" applyFont="1" applyAlignment="1" applyProtection="1">
      <alignment horizontal="center" shrinkToFit="1"/>
      <protection/>
    </xf>
    <xf numFmtId="0" fontId="0" fillId="0" borderId="0" xfId="0" applyFont="1" applyAlignment="1">
      <alignment/>
    </xf>
    <xf numFmtId="0" fontId="10" fillId="0" borderId="0" xfId="57" applyFont="1" applyFill="1" applyAlignment="1" applyProtection="1">
      <alignment/>
      <protection locked="0"/>
    </xf>
    <xf numFmtId="0" fontId="10" fillId="0" borderId="0" xfId="0" applyFont="1" applyFill="1" applyAlignment="1" applyProtection="1">
      <alignment horizontal="center" shrinkToFit="1"/>
      <protection locked="0"/>
    </xf>
    <xf numFmtId="0" fontId="10" fillId="0" borderId="0" xfId="0" applyFont="1" applyFill="1" applyAlignment="1" applyProtection="1">
      <alignment shrinkToFit="1"/>
      <protection/>
    </xf>
    <xf numFmtId="0" fontId="10" fillId="0" borderId="10" xfId="0" applyFont="1" applyFill="1" applyBorder="1" applyAlignment="1" applyProtection="1">
      <alignment horizontal="center" shrinkToFit="1"/>
      <protection locked="0"/>
    </xf>
    <xf numFmtId="0" fontId="10" fillId="0" borderId="10" xfId="0" applyFont="1" applyFill="1" applyBorder="1" applyAlignment="1" applyProtection="1">
      <alignment horizontal="center" shrinkToFit="1"/>
      <protection/>
    </xf>
    <xf numFmtId="0" fontId="15" fillId="0" borderId="0" xfId="0" applyFont="1" applyAlignment="1">
      <alignment/>
    </xf>
    <xf numFmtId="0" fontId="15" fillId="0" borderId="0" xfId="57" applyFont="1" applyFill="1" applyProtection="1">
      <alignment/>
      <protection/>
    </xf>
    <xf numFmtId="0" fontId="15" fillId="0" borderId="0" xfId="57" applyFont="1" applyAlignment="1">
      <alignment horizontal="center"/>
      <protection/>
    </xf>
    <xf numFmtId="0" fontId="30" fillId="0" borderId="0" xfId="57" applyFont="1" applyAlignment="1" applyProtection="1">
      <alignment horizontal="left"/>
      <protection/>
    </xf>
    <xf numFmtId="0" fontId="26" fillId="0" borderId="10" xfId="57" applyFont="1" applyBorder="1" applyAlignment="1" applyProtection="1">
      <alignment horizontal="left" shrinkToFit="1"/>
      <protection/>
    </xf>
    <xf numFmtId="0" fontId="26" fillId="0" borderId="10" xfId="57" applyFont="1" applyBorder="1" applyAlignment="1" applyProtection="1">
      <alignment horizontal="left"/>
      <protection/>
    </xf>
    <xf numFmtId="0" fontId="0" fillId="24" borderId="0" xfId="0" applyFill="1" applyAlignment="1">
      <alignment/>
    </xf>
    <xf numFmtId="0" fontId="0" fillId="0" borderId="0" xfId="0" applyAlignment="1">
      <alignment textRotation="90" wrapText="1"/>
    </xf>
    <xf numFmtId="0" fontId="2" fillId="0" borderId="0" xfId="0" applyFont="1" applyAlignment="1">
      <alignment horizontal="left" wrapText="1"/>
    </xf>
    <xf numFmtId="0" fontId="2" fillId="0" borderId="0" xfId="0" applyFont="1" applyAlignment="1">
      <alignment horizontal="right" wrapText="1"/>
    </xf>
    <xf numFmtId="0" fontId="2" fillId="24" borderId="0" xfId="0" applyFont="1" applyFill="1" applyAlignment="1">
      <alignment/>
    </xf>
    <xf numFmtId="0" fontId="55" fillId="0" borderId="0" xfId="57" applyFont="1" applyAlignment="1">
      <alignment horizontal="left"/>
      <protection/>
    </xf>
    <xf numFmtId="0" fontId="55" fillId="0" borderId="0" xfId="57" applyFont="1" applyProtection="1">
      <alignment/>
      <protection/>
    </xf>
    <xf numFmtId="0" fontId="56" fillId="0" borderId="34" xfId="0" applyFont="1" applyBorder="1" applyAlignment="1">
      <alignment horizontal="left" wrapText="1"/>
    </xf>
    <xf numFmtId="0" fontId="2" fillId="0" borderId="34" xfId="0" applyFont="1" applyBorder="1" applyAlignment="1">
      <alignment horizontal="right" wrapText="1"/>
    </xf>
    <xf numFmtId="0" fontId="0" fillId="0" borderId="34" xfId="0" applyBorder="1" applyAlignment="1">
      <alignment wrapText="1"/>
    </xf>
    <xf numFmtId="0" fontId="52" fillId="24" borderId="0" xfId="57" applyFont="1" applyFill="1" applyAlignment="1" applyProtection="1">
      <alignment/>
      <protection/>
    </xf>
    <xf numFmtId="0" fontId="53" fillId="24" borderId="0" xfId="0" applyFont="1" applyFill="1" applyAlignment="1" applyProtection="1">
      <alignment shrinkToFit="1"/>
      <protection/>
    </xf>
    <xf numFmtId="0" fontId="52" fillId="24" borderId="0" xfId="0" applyFont="1" applyFill="1" applyAlignment="1" applyProtection="1">
      <alignment horizontal="center" shrinkToFit="1"/>
      <protection/>
    </xf>
    <xf numFmtId="0" fontId="14" fillId="24" borderId="0" xfId="57" applyFont="1" applyFill="1" applyAlignment="1" applyProtection="1">
      <alignment horizontal="right"/>
      <protection/>
    </xf>
    <xf numFmtId="0" fontId="50" fillId="0" borderId="10" xfId="57" applyFont="1" applyBorder="1" applyAlignment="1" applyProtection="1">
      <alignment horizontal="center" shrinkToFit="1"/>
      <protection/>
    </xf>
    <xf numFmtId="0" fontId="27" fillId="0" borderId="0" xfId="57" applyFont="1" applyAlignment="1">
      <alignment horizontal="center"/>
      <protection/>
    </xf>
    <xf numFmtId="0" fontId="27" fillId="0" borderId="0" xfId="0" applyFont="1" applyAlignment="1">
      <alignment/>
    </xf>
    <xf numFmtId="0" fontId="27" fillId="0" borderId="10" xfId="57" applyFont="1" applyBorder="1" applyAlignment="1" applyProtection="1">
      <alignment horizontal="center"/>
      <protection/>
    </xf>
    <xf numFmtId="0" fontId="52" fillId="24" borderId="0" xfId="0" applyFont="1" applyFill="1" applyAlignment="1" applyProtection="1">
      <alignment shrinkToFit="1"/>
      <protection/>
    </xf>
    <xf numFmtId="0" fontId="15" fillId="0" borderId="0" xfId="0" applyFont="1" applyFill="1" applyAlignment="1" applyProtection="1">
      <alignment horizontal="center" shrinkToFit="1"/>
      <protection/>
    </xf>
    <xf numFmtId="0" fontId="25" fillId="0" borderId="0" xfId="57" applyFont="1" applyAlignment="1" applyProtection="1">
      <alignment horizontal="center"/>
      <protection/>
    </xf>
    <xf numFmtId="0" fontId="14" fillId="0" borderId="0" xfId="57" applyFont="1" applyAlignment="1" applyProtection="1">
      <alignment horizontal="left"/>
      <protection locked="0"/>
    </xf>
    <xf numFmtId="0" fontId="14" fillId="0" borderId="0" xfId="57" applyFont="1" applyBorder="1" applyAlignment="1" applyProtection="1">
      <alignment horizontal="left"/>
      <protection locked="0"/>
    </xf>
    <xf numFmtId="0" fontId="18" fillId="0" borderId="0" xfId="57" applyFont="1" applyAlignment="1" applyProtection="1">
      <alignment horizontal="left" shrinkToFit="1"/>
      <protection/>
    </xf>
    <xf numFmtId="0" fontId="14" fillId="0" borderId="0" xfId="57" applyFont="1" applyAlignment="1" applyProtection="1">
      <alignment horizontal="left"/>
      <protection/>
    </xf>
    <xf numFmtId="0" fontId="0" fillId="0" borderId="0" xfId="0" applyAlignment="1" applyProtection="1">
      <alignment/>
      <protection locked="0"/>
    </xf>
    <xf numFmtId="0" fontId="0" fillId="0" borderId="0" xfId="0" applyAlignment="1" applyProtection="1">
      <alignment shrinkToFit="1"/>
      <protection locked="0"/>
    </xf>
    <xf numFmtId="0" fontId="55" fillId="0" borderId="0" xfId="57" applyFont="1" applyAlignment="1">
      <alignment horizontal="left" wrapText="1"/>
      <protection/>
    </xf>
    <xf numFmtId="0" fontId="10" fillId="0" borderId="0" xfId="57" applyFont="1" applyAlignment="1">
      <alignment wrapText="1"/>
      <protection/>
    </xf>
    <xf numFmtId="0" fontId="35" fillId="0" borderId="0" xfId="0" applyFont="1" applyFill="1" applyAlignment="1" applyProtection="1">
      <alignment horizontal="center"/>
      <protection/>
    </xf>
    <xf numFmtId="0" fontId="27" fillId="0" borderId="10" xfId="0" applyFont="1" applyBorder="1" applyAlignment="1" applyProtection="1">
      <alignment horizontal="center"/>
      <protection/>
    </xf>
    <xf numFmtId="0" fontId="19" fillId="0" borderId="0" xfId="0" applyFont="1" applyFill="1" applyAlignment="1" applyProtection="1">
      <alignment horizontal="center" shrinkToFit="1"/>
      <protection/>
    </xf>
    <xf numFmtId="0" fontId="19" fillId="0" borderId="17" xfId="0" applyFont="1" applyFill="1" applyBorder="1" applyAlignment="1" applyProtection="1">
      <alignment horizontal="center" shrinkToFit="1"/>
      <protection/>
    </xf>
    <xf numFmtId="0" fontId="14" fillId="0" borderId="0" xfId="57" applyFont="1" applyAlignment="1" applyProtection="1">
      <alignment horizontal="center"/>
      <protection/>
    </xf>
    <xf numFmtId="0" fontId="14" fillId="0" borderId="0" xfId="57" applyFont="1" applyAlignment="1" applyProtection="1">
      <alignment horizontal="center" vertical="center"/>
      <protection/>
    </xf>
    <xf numFmtId="0" fontId="41" fillId="24" borderId="35" xfId="0" applyFont="1" applyFill="1" applyBorder="1" applyAlignment="1" applyProtection="1">
      <alignment horizontal="center"/>
      <protection/>
    </xf>
    <xf numFmtId="0" fontId="17" fillId="0" borderId="10" xfId="57" applyFont="1" applyBorder="1" applyAlignment="1" applyProtection="1">
      <alignment horizontal="center" vertical="center" shrinkToFit="1"/>
      <protection locked="0"/>
    </xf>
    <xf numFmtId="0" fontId="14" fillId="0" borderId="0" xfId="57" applyFont="1" applyAlignment="1" applyProtection="1">
      <alignment horizontal="center" vertical="center"/>
      <protection locked="0"/>
    </xf>
    <xf numFmtId="0" fontId="14" fillId="0" borderId="18" xfId="57" applyFont="1" applyBorder="1" applyAlignment="1" applyProtection="1">
      <alignment horizontal="center" vertical="center"/>
      <protection locked="0"/>
    </xf>
    <xf numFmtId="0" fontId="14" fillId="0" borderId="10" xfId="57" applyFont="1" applyBorder="1" applyAlignment="1" applyProtection="1">
      <alignment horizontal="left" shrinkToFit="1"/>
      <protection locked="0"/>
    </xf>
    <xf numFmtId="0" fontId="0" fillId="0" borderId="10" xfId="57" applyFont="1" applyBorder="1" applyAlignment="1" applyProtection="1">
      <alignment horizontal="center" vertical="center" shrinkToFit="1"/>
      <protection locked="0"/>
    </xf>
    <xf numFmtId="0" fontId="14" fillId="0" borderId="0" xfId="57" applyFont="1" applyBorder="1" applyProtection="1">
      <alignment/>
      <protection locked="0"/>
    </xf>
    <xf numFmtId="0" fontId="59" fillId="0" borderId="0" xfId="0" applyFont="1" applyAlignment="1" applyProtection="1">
      <alignment/>
      <protection/>
    </xf>
    <xf numFmtId="9" fontId="15" fillId="0" borderId="0" xfId="0" applyNumberFormat="1" applyFont="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0" xfId="0" applyFont="1" applyBorder="1" applyAlignment="1" applyProtection="1">
      <alignment horizontal="center"/>
      <protection/>
    </xf>
    <xf numFmtId="0" fontId="82" fillId="12" borderId="0" xfId="0" applyFont="1" applyFill="1" applyAlignment="1" applyProtection="1">
      <alignment horizontal="center"/>
      <protection/>
    </xf>
    <xf numFmtId="0" fontId="81" fillId="12" borderId="0" xfId="0" applyFont="1" applyFill="1" applyAlignment="1" applyProtection="1">
      <alignment/>
      <protection/>
    </xf>
    <xf numFmtId="0" fontId="25" fillId="0" borderId="0" xfId="0" applyFont="1" applyFill="1" applyAlignment="1" applyProtection="1">
      <alignment horizontal="right"/>
      <protection/>
    </xf>
    <xf numFmtId="0" fontId="30" fillId="0" borderId="0" xfId="0" applyFont="1" applyAlignment="1" applyProtection="1">
      <alignment/>
      <protection/>
    </xf>
    <xf numFmtId="0" fontId="30" fillId="0" borderId="0" xfId="0" applyFont="1" applyBorder="1" applyAlignment="1" applyProtection="1">
      <alignment/>
      <protection/>
    </xf>
    <xf numFmtId="0" fontId="80" fillId="12" borderId="0" xfId="0" applyFont="1" applyFill="1" applyBorder="1" applyAlignment="1" applyProtection="1">
      <alignment horizontal="left" wrapText="1"/>
      <protection/>
    </xf>
    <xf numFmtId="0" fontId="79" fillId="12" borderId="0" xfId="0" applyFont="1" applyFill="1" applyBorder="1" applyAlignment="1" applyProtection="1">
      <alignment/>
      <protection/>
    </xf>
    <xf numFmtId="0" fontId="12" fillId="0" borderId="0" xfId="0" applyFont="1" applyAlignment="1" applyProtection="1">
      <alignment/>
      <protection/>
    </xf>
    <xf numFmtId="0" fontId="12" fillId="0" borderId="0" xfId="0" applyFont="1" applyBorder="1" applyAlignment="1" applyProtection="1">
      <alignment/>
      <protection/>
    </xf>
    <xf numFmtId="0" fontId="26" fillId="0" borderId="10" xfId="0" applyFont="1" applyFill="1" applyBorder="1" applyAlignment="1" applyProtection="1">
      <alignment horizontal="center"/>
      <protection/>
    </xf>
    <xf numFmtId="0" fontId="10" fillId="24" borderId="0" xfId="0" applyFont="1" applyFill="1" applyAlignment="1" applyProtection="1">
      <alignment/>
      <protection/>
    </xf>
    <xf numFmtId="0" fontId="13" fillId="0" borderId="0" xfId="0" applyFont="1" applyFill="1" applyBorder="1" applyAlignment="1" applyProtection="1">
      <alignment horizontal="center" shrinkToFit="1"/>
      <protection/>
    </xf>
    <xf numFmtId="0" fontId="13" fillId="0" borderId="0" xfId="0" applyFont="1" applyBorder="1" applyAlignment="1" applyProtection="1">
      <alignment horizontal="center" shrinkToFit="1"/>
      <protection/>
    </xf>
    <xf numFmtId="0" fontId="25" fillId="0" borderId="17" xfId="0" applyFont="1" applyBorder="1" applyAlignment="1" applyProtection="1">
      <alignment horizontal="center"/>
      <protection/>
    </xf>
    <xf numFmtId="0" fontId="20" fillId="0" borderId="17" xfId="0" applyFont="1" applyFill="1" applyBorder="1" applyAlignment="1" applyProtection="1">
      <alignment horizontal="right"/>
      <protection/>
    </xf>
    <xf numFmtId="0" fontId="10" fillId="0" borderId="17" xfId="0" applyFont="1" applyBorder="1" applyAlignment="1" applyProtection="1">
      <alignment horizontal="right"/>
      <protection/>
    </xf>
    <xf numFmtId="0" fontId="48" fillId="0" borderId="0" xfId="0" applyFont="1" applyAlignment="1" applyProtection="1">
      <alignment wrapText="1"/>
      <protection/>
    </xf>
    <xf numFmtId="0" fontId="0" fillId="0" borderId="0" xfId="0" applyAlignment="1" applyProtection="1">
      <alignment wrapText="1"/>
      <protection/>
    </xf>
    <xf numFmtId="0" fontId="11" fillId="0" borderId="0" xfId="0" applyFont="1" applyAlignment="1" applyProtection="1">
      <alignment wrapText="1"/>
      <protection/>
    </xf>
    <xf numFmtId="0" fontId="48" fillId="0" borderId="0" xfId="0" applyFont="1" applyBorder="1" applyAlignment="1" applyProtection="1">
      <alignment wrapText="1"/>
      <protection/>
    </xf>
    <xf numFmtId="0" fontId="6" fillId="0" borderId="0" xfId="0" applyFont="1" applyAlignment="1" applyProtection="1">
      <alignment horizontal="right"/>
      <protection/>
    </xf>
    <xf numFmtId="0" fontId="5" fillId="0" borderId="0" xfId="0" applyFont="1" applyAlignment="1" applyProtection="1">
      <alignment/>
      <protection/>
    </xf>
    <xf numFmtId="0" fontId="13" fillId="0" borderId="0" xfId="0" applyFont="1" applyBorder="1" applyAlignment="1" applyProtection="1">
      <alignment horizontal="center"/>
      <protection/>
    </xf>
    <xf numFmtId="0" fontId="30" fillId="24" borderId="0"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5" fillId="0" borderId="0" xfId="0" applyFont="1" applyAlignment="1" applyProtection="1">
      <alignment/>
      <protection/>
    </xf>
    <xf numFmtId="0" fontId="30" fillId="24" borderId="0" xfId="0" applyFont="1" applyFill="1" applyBorder="1" applyAlignment="1" applyProtection="1">
      <alignment horizontal="left"/>
      <protection/>
    </xf>
    <xf numFmtId="0" fontId="12" fillId="24" borderId="0" xfId="0" applyFont="1" applyFill="1" applyBorder="1" applyAlignment="1" applyProtection="1">
      <alignment horizontal="left"/>
      <protection/>
    </xf>
    <xf numFmtId="9" fontId="20" fillId="0" borderId="10" xfId="0" applyNumberFormat="1" applyFont="1" applyFill="1" applyBorder="1" applyAlignment="1" applyProtection="1">
      <alignment horizontal="center"/>
      <protection locked="0"/>
    </xf>
    <xf numFmtId="0" fontId="10" fillId="0" borderId="18" xfId="0" applyFont="1" applyBorder="1" applyAlignment="1" applyProtection="1">
      <alignment horizontal="center"/>
      <protection/>
    </xf>
    <xf numFmtId="0" fontId="20" fillId="0" borderId="0" xfId="0" applyFont="1" applyFill="1" applyBorder="1" applyAlignment="1" applyProtection="1">
      <alignment horizontal="center"/>
      <protection/>
    </xf>
    <xf numFmtId="0" fontId="28"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26" fillId="0" borderId="10" xfId="0" applyFont="1" applyBorder="1" applyAlignment="1" applyProtection="1">
      <alignment horizontal="center"/>
      <protection/>
    </xf>
    <xf numFmtId="0" fontId="26" fillId="0" borderId="18" xfId="0" applyFont="1" applyFill="1" applyBorder="1" applyAlignment="1" applyProtection="1">
      <alignment horizontal="center"/>
      <protection/>
    </xf>
    <xf numFmtId="0" fontId="25" fillId="0" borderId="0" xfId="57" applyFont="1" applyAlignment="1" applyProtection="1">
      <alignment horizontal="center"/>
      <protection/>
    </xf>
    <xf numFmtId="0" fontId="20" fillId="0" borderId="0" xfId="0" applyFont="1" applyAlignment="1" applyProtection="1">
      <alignment/>
      <protection/>
    </xf>
    <xf numFmtId="0" fontId="0" fillId="0" borderId="0" xfId="0" applyAlignment="1">
      <alignment/>
    </xf>
    <xf numFmtId="0" fontId="20" fillId="0" borderId="0" xfId="0" applyFont="1" applyFill="1" applyAlignment="1" applyProtection="1">
      <alignment horizontal="right"/>
      <protection/>
    </xf>
    <xf numFmtId="0" fontId="20" fillId="0" borderId="0" xfId="0" applyFont="1" applyFill="1" applyAlignment="1" applyProtection="1">
      <alignment/>
      <protection/>
    </xf>
    <xf numFmtId="0" fontId="20" fillId="0" borderId="0" xfId="0" applyFont="1" applyAlignment="1" applyProtection="1">
      <alignment/>
      <protection/>
    </xf>
    <xf numFmtId="0" fontId="14" fillId="0" borderId="0" xfId="57" applyFont="1" applyAlignment="1" applyProtection="1">
      <alignment horizontal="right" vertical="center"/>
      <protection/>
    </xf>
    <xf numFmtId="0" fontId="14" fillId="0" borderId="0" xfId="57" applyFont="1" applyAlignment="1" applyProtection="1">
      <alignment horizontal="right" vertical="center" shrinkToFit="1"/>
      <protection/>
    </xf>
    <xf numFmtId="0" fontId="14" fillId="0" borderId="0" xfId="57" applyFont="1" applyAlignment="1" applyProtection="1">
      <alignment horizontal="center"/>
      <protection/>
    </xf>
    <xf numFmtId="0" fontId="19" fillId="0" borderId="17" xfId="57" applyFont="1" applyBorder="1" applyAlignment="1" applyProtection="1">
      <alignment horizontal="center" shrinkToFit="1"/>
      <protection/>
    </xf>
    <xf numFmtId="0" fontId="19" fillId="0" borderId="0" xfId="57" applyFont="1" applyFill="1" applyBorder="1" applyAlignment="1" applyProtection="1">
      <alignment horizontal="center" shrinkToFit="1"/>
      <protection/>
    </xf>
    <xf numFmtId="0" fontId="23" fillId="0" borderId="10" xfId="57" applyFont="1" applyBorder="1" applyAlignment="1" applyProtection="1">
      <alignment horizontal="left"/>
      <protection/>
    </xf>
    <xf numFmtId="0" fontId="10" fillId="0" borderId="0" xfId="57" applyFont="1" applyBorder="1" applyAlignment="1" applyProtection="1">
      <alignment horizontal="left" wrapText="1" shrinkToFit="1"/>
      <protection/>
    </xf>
    <xf numFmtId="0" fontId="14" fillId="0" borderId="0" xfId="57" applyFont="1" applyBorder="1" applyAlignment="1" applyProtection="1">
      <alignment horizontal="left" shrinkToFit="1"/>
      <protection/>
    </xf>
    <xf numFmtId="0" fontId="14" fillId="0" borderId="0" xfId="57" applyFont="1" applyAlignment="1" applyProtection="1">
      <alignment horizontal="left"/>
      <protection/>
    </xf>
    <xf numFmtId="0" fontId="18" fillId="0" borderId="0" xfId="57" applyFont="1" applyBorder="1" applyAlignment="1" applyProtection="1">
      <alignment horizontal="right" shrinkToFit="1"/>
      <protection/>
    </xf>
    <xf numFmtId="0" fontId="50" fillId="0" borderId="10" xfId="57" applyFont="1" applyBorder="1" applyAlignment="1" applyProtection="1">
      <alignment horizontal="center" shrinkToFit="1"/>
      <protection/>
    </xf>
    <xf numFmtId="0" fontId="27" fillId="0" borderId="10" xfId="57" applyFont="1" applyBorder="1" applyAlignment="1" applyProtection="1">
      <alignment horizontal="center"/>
      <protection/>
    </xf>
    <xf numFmtId="0" fontId="14" fillId="0" borderId="0" xfId="57" applyFont="1" applyBorder="1" applyAlignment="1" applyProtection="1">
      <alignment shrinkToFit="1"/>
      <protection/>
    </xf>
    <xf numFmtId="0" fontId="6" fillId="0" borderId="0" xfId="57" applyFont="1" applyAlignment="1" applyProtection="1">
      <alignment horizontal="right" shrinkToFit="1"/>
      <protection/>
    </xf>
    <xf numFmtId="0" fontId="14" fillId="0" borderId="0" xfId="57" applyFont="1" applyBorder="1" applyAlignment="1" applyProtection="1">
      <alignment horizontal="right" vertical="center" shrinkToFit="1"/>
      <protection/>
    </xf>
    <xf numFmtId="0" fontId="14" fillId="24" borderId="0" xfId="57" applyFont="1" applyFill="1" applyAlignment="1" applyProtection="1">
      <alignment horizontal="left" shrinkToFit="1"/>
      <protection/>
    </xf>
    <xf numFmtId="0" fontId="14" fillId="0" borderId="0" xfId="57" applyFont="1" applyBorder="1" applyAlignment="1" applyProtection="1">
      <alignment wrapText="1" shrinkToFit="1"/>
      <protection/>
    </xf>
    <xf numFmtId="0" fontId="15" fillId="0" borderId="17" xfId="57" applyFont="1" applyBorder="1" applyAlignment="1" applyProtection="1">
      <alignment horizontal="center" shrinkToFit="1"/>
      <protection/>
    </xf>
    <xf numFmtId="0" fontId="52" fillId="24" borderId="0" xfId="0" applyFont="1" applyFill="1" applyAlignment="1" applyProtection="1">
      <alignment/>
      <protection/>
    </xf>
    <xf numFmtId="0" fontId="14" fillId="0" borderId="0" xfId="57" applyFont="1" applyAlignment="1" applyProtection="1">
      <alignment horizontal="left"/>
      <protection locked="0"/>
    </xf>
    <xf numFmtId="0" fontId="26" fillId="0" borderId="10" xfId="57" applyFont="1" applyBorder="1" applyAlignment="1" applyProtection="1">
      <alignment horizontal="left"/>
      <protection/>
    </xf>
    <xf numFmtId="0" fontId="10" fillId="0" borderId="10" xfId="0" applyFont="1" applyFill="1" applyBorder="1" applyAlignment="1" applyProtection="1">
      <alignment horizontal="center" shrinkToFit="1"/>
      <protection locked="0"/>
    </xf>
    <xf numFmtId="0" fontId="10" fillId="0" borderId="10" xfId="0" applyFont="1" applyFill="1" applyBorder="1" applyAlignment="1" applyProtection="1">
      <alignment horizontal="center" shrinkToFit="1"/>
      <protection/>
    </xf>
    <xf numFmtId="0" fontId="15" fillId="0" borderId="0" xfId="57" applyFont="1" applyFill="1" applyAlignment="1" applyProtection="1">
      <alignment horizontal="center"/>
      <protection/>
    </xf>
    <xf numFmtId="0" fontId="10" fillId="0" borderId="10" xfId="57" applyFont="1" applyFill="1" applyBorder="1" applyAlignment="1" applyProtection="1">
      <alignment horizontal="center"/>
      <protection locked="0"/>
    </xf>
    <xf numFmtId="0" fontId="14" fillId="0" borderId="0" xfId="57" applyFont="1" applyBorder="1" applyAlignment="1" applyProtection="1">
      <alignment vertical="top" wrapText="1"/>
      <protection locked="0"/>
    </xf>
    <xf numFmtId="0" fontId="19" fillId="0" borderId="0" xfId="57" applyFont="1" applyAlignment="1" applyProtection="1">
      <alignment horizontal="left"/>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26" fillId="0" borderId="0" xfId="0" applyFont="1" applyAlignment="1" applyProtection="1">
      <alignment/>
      <protection/>
    </xf>
    <xf numFmtId="0" fontId="6" fillId="0" borderId="0" xfId="57" applyFont="1" applyAlignment="1">
      <alignment horizontal="right" shrinkToFit="1"/>
      <protection/>
    </xf>
    <xf numFmtId="0" fontId="10" fillId="24" borderId="0" xfId="0" applyFont="1" applyFill="1" applyBorder="1" applyAlignment="1" applyProtection="1">
      <alignment/>
      <protection/>
    </xf>
    <xf numFmtId="0" fontId="10" fillId="0" borderId="0" xfId="0" applyFont="1" applyAlignment="1" applyProtection="1">
      <alignment/>
      <protection/>
    </xf>
    <xf numFmtId="0" fontId="7" fillId="24" borderId="0" xfId="0" applyFont="1" applyFill="1" applyAlignment="1" applyProtection="1">
      <alignment horizontal="center" shrinkToFit="1"/>
      <protection/>
    </xf>
    <xf numFmtId="0" fontId="5" fillId="24" borderId="0" xfId="0" applyFont="1" applyFill="1" applyAlignment="1" applyProtection="1">
      <alignment shrinkToFit="1"/>
      <protection/>
    </xf>
    <xf numFmtId="0" fontId="0" fillId="0" borderId="0" xfId="0" applyAlignment="1" applyProtection="1">
      <alignment shrinkToFit="1"/>
      <protection/>
    </xf>
    <xf numFmtId="0" fontId="55" fillId="0" borderId="0" xfId="57" applyFont="1" applyAlignment="1">
      <alignment horizontal="left"/>
      <protection/>
    </xf>
    <xf numFmtId="0" fontId="55" fillId="0" borderId="0" xfId="57" applyFont="1" applyFill="1" applyProtection="1">
      <alignment/>
      <protection/>
    </xf>
    <xf numFmtId="0" fontId="55" fillId="0" borderId="0" xfId="57" applyFont="1" applyAlignment="1">
      <alignment horizontal="left" wrapText="1"/>
      <protection/>
    </xf>
    <xf numFmtId="0" fontId="55" fillId="0" borderId="0" xfId="57" applyFont="1" applyAlignment="1">
      <alignment wrapText="1"/>
      <protection/>
    </xf>
    <xf numFmtId="0" fontId="10" fillId="0" borderId="0" xfId="57" applyFont="1" applyFill="1" applyAlignment="1" applyProtection="1">
      <alignment/>
      <protection/>
    </xf>
    <xf numFmtId="0" fontId="15" fillId="0" borderId="0" xfId="0" applyFont="1" applyFill="1" applyAlignment="1" applyProtection="1">
      <alignment horizontal="center" shrinkToFit="1"/>
      <protection/>
    </xf>
    <xf numFmtId="0" fontId="10" fillId="0" borderId="10" xfId="57" applyFont="1" applyBorder="1" applyAlignment="1" applyProtection="1">
      <alignment horizontal="center" shrinkToFit="1"/>
      <protection locked="0"/>
    </xf>
    <xf numFmtId="0" fontId="14" fillId="0" borderId="0" xfId="57" applyFont="1" applyBorder="1" applyAlignment="1" applyProtection="1">
      <alignment horizontal="left"/>
      <protection locked="0"/>
    </xf>
    <xf numFmtId="0" fontId="52" fillId="24" borderId="0" xfId="0" applyFont="1" applyFill="1" applyAlignment="1" applyProtection="1">
      <alignment shrinkToFit="1"/>
      <protection/>
    </xf>
    <xf numFmtId="0" fontId="82" fillId="12" borderId="0" xfId="57" applyFont="1" applyFill="1" applyBorder="1" applyAlignment="1" applyProtection="1">
      <alignment horizontal="center" shrinkToFit="1"/>
      <protection/>
    </xf>
    <xf numFmtId="0" fontId="50" fillId="0" borderId="10" xfId="57" applyFont="1" applyBorder="1" applyAlignment="1" applyProtection="1">
      <alignment horizontal="center" shrinkToFit="1"/>
      <protection locked="0"/>
    </xf>
    <xf numFmtId="0" fontId="15" fillId="0" borderId="0" xfId="57" applyFont="1" applyBorder="1" applyAlignment="1" applyProtection="1">
      <alignment horizontal="center" shrinkToFit="1"/>
      <protection/>
    </xf>
    <xf numFmtId="0" fontId="15" fillId="0" borderId="0" xfId="0" applyFont="1" applyAlignment="1" applyProtection="1">
      <alignment horizontal="center"/>
      <protection/>
    </xf>
    <xf numFmtId="0" fontId="42" fillId="24" borderId="36" xfId="0" applyFont="1" applyFill="1" applyBorder="1" applyAlignment="1" applyProtection="1">
      <alignment horizontal="center"/>
      <protection/>
    </xf>
    <xf numFmtId="0" fontId="41" fillId="24" borderId="37" xfId="0" applyFont="1" applyFill="1" applyBorder="1" applyAlignment="1" applyProtection="1">
      <alignment horizontal="center"/>
      <protection/>
    </xf>
    <xf numFmtId="0" fontId="41" fillId="24" borderId="34" xfId="0" applyFont="1" applyFill="1" applyBorder="1" applyAlignment="1" applyProtection="1">
      <alignment horizontal="center"/>
      <protection/>
    </xf>
    <xf numFmtId="0" fontId="42" fillId="24" borderId="38" xfId="0" applyFont="1" applyFill="1" applyBorder="1" applyAlignment="1" applyProtection="1">
      <alignment horizontal="center"/>
      <protection/>
    </xf>
    <xf numFmtId="0" fontId="30" fillId="0" borderId="0" xfId="0" applyFont="1" applyFill="1" applyBorder="1" applyAlignment="1" applyProtection="1">
      <alignment/>
      <protection/>
    </xf>
    <xf numFmtId="0" fontId="20" fillId="0" borderId="10" xfId="0" applyFont="1" applyFill="1" applyBorder="1" applyAlignment="1" applyProtection="1">
      <alignment horizontal="center"/>
      <protection/>
    </xf>
    <xf numFmtId="0" fontId="20" fillId="0" borderId="0" xfId="0" applyFont="1" applyFill="1" applyAlignment="1" applyProtection="1">
      <alignment horizontal="left"/>
      <protection/>
    </xf>
    <xf numFmtId="164" fontId="20" fillId="0" borderId="18" xfId="0" applyNumberFormat="1" applyFont="1" applyBorder="1" applyAlignment="1" applyProtection="1">
      <alignment horizontal="center"/>
      <protection/>
    </xf>
    <xf numFmtId="0" fontId="10" fillId="0" borderId="0" xfId="0" applyFont="1" applyAlignment="1" applyProtection="1">
      <alignment horizontal="left"/>
      <protection/>
    </xf>
    <xf numFmtId="164" fontId="20" fillId="0" borderId="10" xfId="0" applyNumberFormat="1" applyFont="1" applyFill="1" applyBorder="1" applyAlignment="1" applyProtection="1">
      <alignment horizontal="center"/>
      <protection/>
    </xf>
    <xf numFmtId="0" fontId="20" fillId="0" borderId="0" xfId="0" applyFont="1" applyFill="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Alignment="1" applyProtection="1">
      <alignment/>
      <protection/>
    </xf>
    <xf numFmtId="0" fontId="20" fillId="0" borderId="0" xfId="0" applyFont="1" applyAlignment="1" applyProtection="1">
      <alignment horizontal="right"/>
      <protection/>
    </xf>
    <xf numFmtId="0" fontId="10" fillId="0" borderId="0" xfId="0" applyFont="1" applyAlignment="1" applyProtection="1">
      <alignment horizontal="right"/>
      <protection/>
    </xf>
    <xf numFmtId="0" fontId="20" fillId="0" borderId="10" xfId="0" applyFont="1" applyFill="1" applyBorder="1" applyAlignment="1" applyProtection="1">
      <alignment/>
      <protection/>
    </xf>
    <xf numFmtId="0" fontId="20" fillId="0" borderId="10" xfId="0" applyFont="1" applyFill="1" applyBorder="1" applyAlignment="1" applyProtection="1">
      <alignment horizontal="left"/>
      <protection/>
    </xf>
    <xf numFmtId="0" fontId="10" fillId="0" borderId="10" xfId="0" applyFont="1" applyBorder="1" applyAlignment="1" applyProtection="1">
      <alignment horizontal="left"/>
      <protection/>
    </xf>
    <xf numFmtId="0" fontId="0" fillId="0" borderId="0" xfId="0" applyAlignment="1" applyProtection="1">
      <alignment/>
      <protection/>
    </xf>
    <xf numFmtId="168" fontId="20" fillId="0" borderId="10" xfId="0" applyNumberFormat="1" applyFont="1" applyFill="1" applyBorder="1" applyAlignment="1" applyProtection="1">
      <alignment horizontal="center"/>
      <protection/>
    </xf>
    <xf numFmtId="0" fontId="21" fillId="0" borderId="0" xfId="0" applyFont="1" applyAlignment="1" applyProtection="1">
      <alignment horizontal="center"/>
      <protection/>
    </xf>
    <xf numFmtId="0" fontId="25" fillId="0" borderId="17" xfId="0" applyFont="1" applyFill="1" applyBorder="1" applyAlignment="1" applyProtection="1">
      <alignment horizontal="left"/>
      <protection/>
    </xf>
    <xf numFmtId="0" fontId="25" fillId="0" borderId="17" xfId="0" applyFont="1" applyFill="1" applyBorder="1" applyAlignment="1" applyProtection="1">
      <alignment horizontal="center"/>
      <protection/>
    </xf>
    <xf numFmtId="0" fontId="28" fillId="0" borderId="0" xfId="0" applyFont="1" applyFill="1" applyBorder="1" applyAlignment="1" applyProtection="1">
      <alignment horizontal="center"/>
      <protection/>
    </xf>
    <xf numFmtId="0" fontId="10" fillId="0" borderId="10" xfId="0" applyFont="1" applyBorder="1" applyAlignment="1" applyProtection="1">
      <alignment horizontal="center"/>
      <protection/>
    </xf>
    <xf numFmtId="0" fontId="10" fillId="0" borderId="10" xfId="0" applyFont="1" applyFill="1" applyBorder="1" applyAlignment="1" applyProtection="1">
      <alignment horizontal="center"/>
      <protection/>
    </xf>
    <xf numFmtId="0" fontId="26" fillId="0" borderId="18" xfId="0" applyFont="1" applyBorder="1" applyAlignment="1" applyProtection="1">
      <alignment horizontal="center"/>
      <protection/>
    </xf>
    <xf numFmtId="0" fontId="10" fillId="0" borderId="18" xfId="0" applyFont="1" applyFill="1" applyBorder="1" applyAlignment="1" applyProtection="1">
      <alignment horizontal="center"/>
      <protection/>
    </xf>
    <xf numFmtId="0" fontId="10" fillId="0" borderId="10" xfId="0" applyFont="1" applyBorder="1" applyAlignment="1" applyProtection="1">
      <alignment/>
      <protection/>
    </xf>
    <xf numFmtId="1" fontId="10" fillId="0" borderId="10" xfId="0" applyNumberFormat="1" applyFont="1" applyFill="1" applyBorder="1" applyAlignment="1" applyProtection="1">
      <alignment horizontal="center"/>
      <protection/>
    </xf>
    <xf numFmtId="1" fontId="10" fillId="0" borderId="10" xfId="0" applyNumberFormat="1" applyFont="1" applyFill="1" applyBorder="1" applyAlignment="1" applyProtection="1">
      <alignment/>
      <protection/>
    </xf>
    <xf numFmtId="0" fontId="20" fillId="0" borderId="0" xfId="0" applyFont="1" applyAlignment="1" applyProtection="1">
      <alignment horizontal="left"/>
      <protection/>
    </xf>
    <xf numFmtId="9" fontId="20" fillId="0" borderId="10" xfId="0" applyNumberFormat="1" applyFont="1" applyFill="1" applyBorder="1" applyAlignment="1" applyProtection="1">
      <alignment horizontal="center"/>
      <protection/>
    </xf>
    <xf numFmtId="0" fontId="15" fillId="0" borderId="0" xfId="0" applyFont="1" applyBorder="1" applyAlignment="1" applyProtection="1">
      <alignment horizontal="right"/>
      <protection/>
    </xf>
    <xf numFmtId="0" fontId="20" fillId="0" borderId="10" xfId="0" applyFont="1" applyFill="1" applyBorder="1" applyAlignment="1" applyProtection="1">
      <alignment horizontal="center"/>
      <protection locked="0"/>
    </xf>
    <xf numFmtId="0" fontId="20" fillId="0" borderId="14" xfId="0" applyFont="1" applyFill="1" applyBorder="1" applyAlignment="1" applyProtection="1">
      <alignment horizontal="center"/>
      <protection/>
    </xf>
    <xf numFmtId="0" fontId="20" fillId="0" borderId="18" xfId="0" applyFont="1" applyFill="1" applyBorder="1" applyAlignment="1" applyProtection="1">
      <alignment horizontal="center"/>
      <protection/>
    </xf>
    <xf numFmtId="0" fontId="20" fillId="0" borderId="12" xfId="0" applyFont="1" applyFill="1" applyBorder="1" applyAlignment="1" applyProtection="1">
      <alignment horizontal="center"/>
      <protection/>
    </xf>
    <xf numFmtId="0" fontId="20" fillId="0" borderId="10" xfId="0" applyFont="1" applyBorder="1" applyAlignment="1" applyProtection="1">
      <alignment horizontal="center"/>
      <protection/>
    </xf>
    <xf numFmtId="0" fontId="44" fillId="0" borderId="0" xfId="0" applyFont="1" applyAlignment="1" applyProtection="1">
      <alignment horizontal="right"/>
      <protection/>
    </xf>
    <xf numFmtId="0" fontId="30" fillId="24" borderId="0" xfId="0" applyFont="1" applyFill="1" applyAlignment="1">
      <alignment/>
    </xf>
    <xf numFmtId="0" fontId="12" fillId="0" borderId="10" xfId="0" applyFont="1" applyFill="1" applyBorder="1" applyAlignment="1" applyProtection="1">
      <alignment horizontal="left"/>
      <protection/>
    </xf>
    <xf numFmtId="0" fontId="0" fillId="0" borderId="10" xfId="0" applyBorder="1" applyAlignment="1">
      <alignment/>
    </xf>
    <xf numFmtId="0" fontId="12" fillId="0" borderId="10" xfId="0" applyFont="1" applyBorder="1" applyAlignment="1">
      <alignment/>
    </xf>
    <xf numFmtId="0" fontId="2" fillId="0" borderId="10" xfId="0" applyFont="1" applyBorder="1" applyAlignment="1">
      <alignment/>
    </xf>
    <xf numFmtId="0" fontId="14" fillId="0" borderId="0" xfId="0" applyFont="1" applyAlignment="1">
      <alignment vertical="top" wrapText="1"/>
    </xf>
    <xf numFmtId="0" fontId="10" fillId="0" borderId="0" xfId="0" applyFont="1" applyAlignment="1">
      <alignment vertical="top" wrapText="1"/>
    </xf>
    <xf numFmtId="0" fontId="25" fillId="0" borderId="10"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35" fillId="24" borderId="39" xfId="0" applyFont="1" applyFill="1" applyBorder="1" applyAlignment="1" applyProtection="1">
      <alignment horizontal="center"/>
      <protection/>
    </xf>
    <xf numFmtId="0" fontId="0" fillId="0" borderId="18" xfId="0" applyBorder="1" applyAlignment="1">
      <alignment horizontal="center"/>
    </xf>
    <xf numFmtId="0" fontId="0" fillId="0" borderId="40" xfId="0" applyBorder="1" applyAlignment="1">
      <alignment horizontal="center"/>
    </xf>
    <xf numFmtId="0" fontId="10" fillId="0" borderId="18" xfId="0" applyFont="1" applyBorder="1" applyAlignment="1" applyProtection="1">
      <alignment horizontal="center" vertical="top"/>
      <protection locked="0"/>
    </xf>
    <xf numFmtId="0" fontId="10" fillId="0" borderId="18" xfId="0" applyFont="1" applyBorder="1" applyAlignment="1" applyProtection="1">
      <alignment/>
      <protection locked="0"/>
    </xf>
    <xf numFmtId="0" fontId="22" fillId="0" borderId="17" xfId="0" applyFont="1" applyBorder="1" applyAlignment="1" applyProtection="1">
      <alignment horizontal="right" vertical="top" wrapText="1"/>
      <protection/>
    </xf>
    <xf numFmtId="0" fontId="38" fillId="0" borderId="0" xfId="0" applyFont="1" applyBorder="1" applyAlignment="1" applyProtection="1">
      <alignment horizontal="center" shrinkToFit="1"/>
      <protection/>
    </xf>
    <xf numFmtId="0" fontId="28" fillId="0" borderId="0" xfId="0" applyFont="1" applyFill="1" applyAlignment="1" applyProtection="1">
      <alignment horizontal="right"/>
      <protection/>
    </xf>
    <xf numFmtId="0" fontId="20" fillId="0" borderId="0" xfId="0" applyFont="1" applyFill="1" applyBorder="1" applyAlignment="1" applyProtection="1">
      <alignment/>
      <protection/>
    </xf>
    <xf numFmtId="0" fontId="15" fillId="0" borderId="0" xfId="0" applyFont="1" applyFill="1" applyAlignment="1" applyProtection="1">
      <alignment horizontal="right"/>
      <protection/>
    </xf>
    <xf numFmtId="0" fontId="0" fillId="0" borderId="0" xfId="0" applyAlignment="1">
      <alignment horizontal="right"/>
    </xf>
    <xf numFmtId="0" fontId="15" fillId="0" borderId="0" xfId="0" applyFont="1" applyAlignment="1" applyProtection="1">
      <alignment horizontal="right"/>
      <protection/>
    </xf>
    <xf numFmtId="0" fontId="20" fillId="0" borderId="14" xfId="0" applyFont="1" applyFill="1" applyBorder="1" applyAlignment="1" applyProtection="1">
      <alignment horizontal="center"/>
      <protection locked="0"/>
    </xf>
    <xf numFmtId="0" fontId="20" fillId="0" borderId="18" xfId="0" applyFont="1" applyFill="1" applyBorder="1" applyAlignment="1" applyProtection="1">
      <alignment horizontal="center"/>
      <protection locked="0"/>
    </xf>
    <xf numFmtId="0" fontId="20" fillId="0" borderId="10" xfId="0" applyFont="1" applyBorder="1" applyAlignment="1" applyProtection="1">
      <alignment horizontal="center"/>
      <protection locked="0"/>
    </xf>
    <xf numFmtId="0" fontId="20" fillId="0" borderId="0" xfId="0" applyFont="1" applyAlignment="1" applyProtection="1">
      <alignment shrinkToFit="1"/>
      <protection/>
    </xf>
    <xf numFmtId="0" fontId="20" fillId="0" borderId="0" xfId="0" applyFont="1" applyAlignment="1">
      <alignment shrinkToFit="1"/>
    </xf>
    <xf numFmtId="0" fontId="25" fillId="0" borderId="0" xfId="0" applyFont="1" applyFill="1" applyBorder="1" applyAlignment="1" applyProtection="1">
      <alignment horizontal="right" shrinkToFit="1"/>
      <protection/>
    </xf>
    <xf numFmtId="0" fontId="10" fillId="0" borderId="0" xfId="0" applyFont="1" applyBorder="1" applyAlignment="1" applyProtection="1">
      <alignment shrinkToFit="1"/>
      <protection/>
    </xf>
    <xf numFmtId="0" fontId="39" fillId="0" borderId="0" xfId="0" applyFont="1" applyBorder="1" applyAlignment="1" applyProtection="1">
      <alignment horizontal="center" shrinkToFit="1"/>
      <protection/>
    </xf>
    <xf numFmtId="0" fontId="15" fillId="0" borderId="0" xfId="0" applyFont="1" applyBorder="1" applyAlignment="1" applyProtection="1">
      <alignment shrinkToFit="1"/>
      <protection/>
    </xf>
    <xf numFmtId="0" fontId="39" fillId="0" borderId="0" xfId="0" applyFont="1" applyBorder="1" applyAlignment="1" applyProtection="1">
      <alignment shrinkToFit="1"/>
      <protection/>
    </xf>
    <xf numFmtId="0" fontId="14" fillId="0" borderId="0" xfId="0" applyFont="1" applyFill="1" applyAlignment="1" applyProtection="1">
      <alignment horizontal="right"/>
      <protection/>
    </xf>
    <xf numFmtId="0" fontId="14" fillId="0" borderId="0" xfId="0" applyFont="1" applyAlignment="1" applyProtection="1">
      <alignment horizontal="right"/>
      <protection/>
    </xf>
    <xf numFmtId="0" fontId="10" fillId="24" borderId="17" xfId="0" applyFont="1" applyFill="1" applyBorder="1" applyAlignment="1" applyProtection="1">
      <alignment/>
      <protection/>
    </xf>
    <xf numFmtId="0" fontId="14" fillId="0" borderId="0" xfId="0" applyFont="1" applyFill="1" applyBorder="1" applyAlignment="1" applyProtection="1">
      <alignment horizontal="right"/>
      <protection/>
    </xf>
    <xf numFmtId="0" fontId="14" fillId="0" borderId="10" xfId="0" applyFont="1" applyFill="1" applyBorder="1" applyAlignment="1" applyProtection="1">
      <alignment horizontal="center"/>
      <protection/>
    </xf>
    <xf numFmtId="0" fontId="39" fillId="0" borderId="0" xfId="0" applyFont="1" applyFill="1" applyBorder="1" applyAlignment="1" applyProtection="1">
      <alignment horizontal="center" shrinkToFit="1"/>
      <protection/>
    </xf>
    <xf numFmtId="0" fontId="13" fillId="0" borderId="0" xfId="0" applyFont="1" applyAlignment="1" applyProtection="1">
      <alignment shrinkToFit="1"/>
      <protection/>
    </xf>
    <xf numFmtId="0" fontId="21" fillId="0" borderId="17" xfId="0" applyFont="1" applyBorder="1" applyAlignment="1" applyProtection="1">
      <alignment vertical="top" shrinkToFit="1"/>
      <protection/>
    </xf>
    <xf numFmtId="0" fontId="12" fillId="0" borderId="17" xfId="0" applyFont="1" applyBorder="1" applyAlignment="1" applyProtection="1">
      <alignment shrinkToFit="1"/>
      <protection/>
    </xf>
    <xf numFmtId="0" fontId="10" fillId="0" borderId="17" xfId="0" applyFont="1" applyBorder="1" applyAlignment="1" applyProtection="1">
      <alignment vertical="top" wrapText="1"/>
      <protection/>
    </xf>
    <xf numFmtId="3" fontId="10" fillId="0" borderId="18" xfId="0" applyNumberFormat="1" applyFont="1" applyBorder="1" applyAlignment="1" applyProtection="1">
      <alignment vertical="top" shrinkToFit="1"/>
      <protection/>
    </xf>
    <xf numFmtId="3" fontId="10" fillId="0" borderId="18" xfId="0" applyNumberFormat="1" applyFont="1" applyBorder="1" applyAlignment="1" applyProtection="1">
      <alignment shrinkToFit="1"/>
      <protection/>
    </xf>
    <xf numFmtId="0" fontId="20" fillId="0" borderId="12" xfId="0" applyFont="1" applyFill="1" applyBorder="1" applyAlignment="1" applyProtection="1">
      <alignment horizontal="center"/>
      <protection locked="0"/>
    </xf>
    <xf numFmtId="0" fontId="10" fillId="0" borderId="10" xfId="0" applyFont="1" applyBorder="1" applyAlignment="1" applyProtection="1">
      <alignment horizontal="center"/>
      <protection locked="0"/>
    </xf>
    <xf numFmtId="0" fontId="20" fillId="0" borderId="0" xfId="0" applyFont="1" applyBorder="1" applyAlignment="1" applyProtection="1">
      <alignment/>
      <protection/>
    </xf>
    <xf numFmtId="0" fontId="9" fillId="0" borderId="0" xfId="0" applyFont="1" applyAlignment="1" applyProtection="1">
      <alignment horizontal="center"/>
      <protection/>
    </xf>
    <xf numFmtId="0" fontId="7" fillId="0" borderId="0" xfId="0" applyFont="1" applyAlignment="1" applyProtection="1">
      <alignment horizontal="center"/>
      <protection/>
    </xf>
    <xf numFmtId="0" fontId="10" fillId="0" borderId="15" xfId="0" applyFont="1" applyBorder="1" applyAlignment="1" applyProtection="1">
      <alignment horizontal="center"/>
      <protection locked="0"/>
    </xf>
    <xf numFmtId="0" fontId="15" fillId="24" borderId="0" xfId="0" applyFont="1" applyFill="1" applyBorder="1" applyAlignment="1" applyProtection="1">
      <alignment horizontal="center"/>
      <protection/>
    </xf>
    <xf numFmtId="0" fontId="6" fillId="0" borderId="0" xfId="0" applyFont="1" applyAlignment="1">
      <alignment horizontal="right"/>
    </xf>
    <xf numFmtId="0" fontId="5" fillId="0" borderId="0" xfId="0" applyFont="1" applyAlignment="1">
      <alignment/>
    </xf>
    <xf numFmtId="0" fontId="80" fillId="12" borderId="10" xfId="0" applyFont="1" applyFill="1" applyBorder="1" applyAlignment="1" applyProtection="1">
      <alignment horizontal="left" wrapText="1"/>
      <protection/>
    </xf>
    <xf numFmtId="0" fontId="79" fillId="12" borderId="10" xfId="0" applyFont="1" applyFill="1" applyBorder="1" applyAlignment="1" applyProtection="1">
      <alignment/>
      <protection/>
    </xf>
    <xf numFmtId="0" fontId="27" fillId="0" borderId="10" xfId="53" applyFont="1" applyBorder="1" applyAlignment="1" applyProtection="1">
      <alignment horizontal="center" shrinkToFit="1"/>
      <protection/>
    </xf>
    <xf numFmtId="0" fontId="27" fillId="0" borderId="10" xfId="0" applyFont="1" applyBorder="1" applyAlignment="1" applyProtection="1">
      <alignment horizontal="center" shrinkToFit="1"/>
      <protection/>
    </xf>
    <xf numFmtId="0" fontId="14" fillId="0" borderId="0" xfId="0" applyFont="1" applyFill="1" applyBorder="1" applyAlignment="1" applyProtection="1">
      <alignment horizontal="right" shrinkToFit="1"/>
      <protection/>
    </xf>
    <xf numFmtId="0" fontId="14" fillId="0" borderId="10" xfId="0" applyFont="1" applyFill="1" applyBorder="1" applyAlignment="1" applyProtection="1">
      <alignment horizontal="center"/>
      <protection locked="0"/>
    </xf>
    <xf numFmtId="0" fontId="35" fillId="0" borderId="0" xfId="0" applyFont="1" applyFill="1" applyAlignment="1" applyProtection="1">
      <alignment/>
      <protection/>
    </xf>
    <xf numFmtId="0" fontId="35" fillId="0" borderId="0" xfId="0" applyFont="1" applyAlignment="1">
      <alignment/>
    </xf>
    <xf numFmtId="0" fontId="10" fillId="0" borderId="18" xfId="0" applyFont="1" applyBorder="1" applyAlignment="1" applyProtection="1">
      <alignment horizontal="center"/>
      <protection locked="0"/>
    </xf>
    <xf numFmtId="0" fontId="10" fillId="0" borderId="0" xfId="0" applyFont="1" applyAlignment="1">
      <alignment/>
    </xf>
    <xf numFmtId="0" fontId="20" fillId="0" borderId="16" xfId="0" applyFont="1" applyFill="1" applyBorder="1" applyAlignment="1" applyProtection="1">
      <alignment horizontal="center"/>
      <protection locked="0"/>
    </xf>
    <xf numFmtId="0" fontId="10" fillId="0" borderId="16" xfId="0" applyFont="1" applyBorder="1" applyAlignment="1" applyProtection="1">
      <alignment horizontal="center"/>
      <protection locked="0"/>
    </xf>
    <xf numFmtId="0" fontId="20" fillId="0" borderId="14" xfId="0" applyFont="1" applyFill="1" applyBorder="1" applyAlignment="1" applyProtection="1">
      <alignment horizontal="center" shrinkToFit="1"/>
      <protection locked="0"/>
    </xf>
    <xf numFmtId="0" fontId="10" fillId="0" borderId="16" xfId="0" applyFont="1" applyBorder="1" applyAlignment="1" applyProtection="1">
      <alignment horizontal="center" shrinkToFit="1"/>
      <protection locked="0"/>
    </xf>
    <xf numFmtId="0" fontId="10" fillId="0" borderId="18" xfId="0" applyFont="1" applyBorder="1" applyAlignment="1" applyProtection="1">
      <alignment horizontal="center" shrinkToFit="1"/>
      <protection locked="0"/>
    </xf>
    <xf numFmtId="0" fontId="15" fillId="0" borderId="39" xfId="0" applyFont="1" applyFill="1" applyBorder="1" applyAlignment="1" applyProtection="1">
      <alignment horizontal="center"/>
      <protection/>
    </xf>
    <xf numFmtId="0" fontId="0" fillId="0" borderId="18" xfId="0" applyBorder="1" applyAlignment="1">
      <alignment/>
    </xf>
    <xf numFmtId="0" fontId="0" fillId="0" borderId="40" xfId="0" applyBorder="1" applyAlignment="1">
      <alignment/>
    </xf>
    <xf numFmtId="0" fontId="15" fillId="0" borderId="13" xfId="0" applyFont="1" applyFill="1" applyBorder="1" applyAlignment="1" applyProtection="1">
      <alignment horizontal="center"/>
      <protection/>
    </xf>
    <xf numFmtId="0" fontId="15" fillId="0" borderId="24" xfId="0" applyFont="1" applyFill="1" applyBorder="1" applyAlignment="1" applyProtection="1">
      <alignment horizontal="center"/>
      <protection/>
    </xf>
    <xf numFmtId="0" fontId="15" fillId="0" borderId="17" xfId="0" applyFont="1" applyFill="1" applyBorder="1" applyAlignment="1" applyProtection="1">
      <alignment horizontal="left"/>
      <protection/>
    </xf>
    <xf numFmtId="0" fontId="10" fillId="0" borderId="17" xfId="0" applyFont="1" applyFill="1" applyBorder="1" applyAlignment="1" applyProtection="1">
      <alignment/>
      <protection/>
    </xf>
    <xf numFmtId="0" fontId="10" fillId="0" borderId="28" xfId="0" applyFont="1" applyFill="1" applyBorder="1" applyAlignment="1" applyProtection="1">
      <alignment/>
      <protection/>
    </xf>
    <xf numFmtId="0" fontId="20" fillId="0" borderId="0" xfId="0" applyFont="1" applyBorder="1" applyAlignment="1" applyProtection="1">
      <alignment horizontal="right"/>
      <protection/>
    </xf>
    <xf numFmtId="0" fontId="16" fillId="0" borderId="0" xfId="0" applyFont="1" applyBorder="1" applyAlignment="1" applyProtection="1">
      <alignment vertical="top" wrapText="1"/>
      <protection/>
    </xf>
    <xf numFmtId="0" fontId="15" fillId="0" borderId="15" xfId="0" applyFont="1" applyFill="1" applyBorder="1" applyAlignment="1" applyProtection="1">
      <alignment horizontal="center"/>
      <protection/>
    </xf>
    <xf numFmtId="0" fontId="10" fillId="0" borderId="11" xfId="0" applyFont="1" applyFill="1" applyBorder="1" applyAlignment="1" applyProtection="1">
      <alignment horizontal="center"/>
      <protection/>
    </xf>
    <xf numFmtId="0" fontId="35" fillId="0" borderId="28" xfId="0" applyFont="1" applyFill="1" applyBorder="1" applyAlignment="1" applyProtection="1">
      <alignment horizontal="center" vertical="center" textRotation="90" wrapText="1"/>
      <protection/>
    </xf>
    <xf numFmtId="0" fontId="35" fillId="0" borderId="15" xfId="0" applyFont="1" applyBorder="1" applyAlignment="1" applyProtection="1">
      <alignment horizontal="center"/>
      <protection/>
    </xf>
    <xf numFmtId="0" fontId="28" fillId="24" borderId="17" xfId="0" applyFont="1" applyFill="1" applyBorder="1" applyAlignment="1" applyProtection="1">
      <alignment/>
      <protection/>
    </xf>
    <xf numFmtId="0" fontId="35" fillId="24" borderId="40" xfId="0" applyFont="1" applyFill="1" applyBorder="1" applyAlignment="1" applyProtection="1">
      <alignment horizontal="center"/>
      <protection/>
    </xf>
    <xf numFmtId="0" fontId="80" fillId="12" borderId="10" xfId="0" applyFont="1" applyFill="1" applyBorder="1" applyAlignment="1" applyProtection="1">
      <alignment/>
      <protection/>
    </xf>
    <xf numFmtId="0" fontId="35" fillId="0" borderId="41" xfId="0" applyFont="1" applyFill="1" applyBorder="1" applyAlignment="1" applyProtection="1">
      <alignment horizontal="center" vertical="center" textRotation="90" wrapText="1"/>
      <protection/>
    </xf>
    <xf numFmtId="0" fontId="35" fillId="0" borderId="42" xfId="0" applyFont="1" applyBorder="1" applyAlignment="1" applyProtection="1">
      <alignment horizontal="center"/>
      <protection/>
    </xf>
    <xf numFmtId="0" fontId="14" fillId="0" borderId="14" xfId="0" applyFont="1" applyFill="1" applyBorder="1" applyAlignment="1" applyProtection="1">
      <alignment horizontal="left" shrinkToFit="1"/>
      <protection locked="0"/>
    </xf>
    <xf numFmtId="0" fontId="14" fillId="0" borderId="18" xfId="0" applyFont="1" applyFill="1" applyBorder="1" applyAlignment="1" applyProtection="1">
      <alignment horizontal="left" shrinkToFit="1"/>
      <protection locked="0"/>
    </xf>
    <xf numFmtId="0" fontId="14" fillId="0" borderId="16" xfId="0" applyFont="1" applyFill="1" applyBorder="1" applyAlignment="1" applyProtection="1">
      <alignment horizontal="left" shrinkToFit="1"/>
      <protection locked="0"/>
    </xf>
    <xf numFmtId="0" fontId="12" fillId="0" borderId="17" xfId="0" applyFont="1" applyFill="1" applyBorder="1" applyAlignment="1" applyProtection="1">
      <alignment horizontal="right"/>
      <protection/>
    </xf>
    <xf numFmtId="0" fontId="35" fillId="0" borderId="31" xfId="0" applyFont="1" applyFill="1" applyBorder="1" applyAlignment="1" applyProtection="1">
      <alignment horizontal="center" vertical="center" textRotation="90" wrapText="1"/>
      <protection/>
    </xf>
    <xf numFmtId="0" fontId="35" fillId="0" borderId="11" xfId="0" applyFont="1" applyBorder="1" applyAlignment="1" applyProtection="1">
      <alignment horizontal="center"/>
      <protection/>
    </xf>
    <xf numFmtId="0" fontId="12" fillId="24" borderId="0" xfId="0" applyFont="1" applyFill="1" applyBorder="1" applyAlignment="1" applyProtection="1">
      <alignment/>
      <protection/>
    </xf>
    <xf numFmtId="0" fontId="28" fillId="24" borderId="0" xfId="0" applyFont="1" applyFill="1" applyBorder="1" applyAlignment="1" applyProtection="1">
      <alignment/>
      <protection/>
    </xf>
    <xf numFmtId="0" fontId="10" fillId="0" borderId="18" xfId="0" applyFont="1" applyBorder="1" applyAlignment="1" applyProtection="1">
      <alignment horizontal="center" vertical="top" shrinkToFit="1"/>
      <protection locked="0"/>
    </xf>
    <xf numFmtId="0" fontId="10" fillId="0" borderId="18" xfId="0" applyFont="1" applyBorder="1" applyAlignment="1" applyProtection="1">
      <alignment shrinkToFit="1"/>
      <protection locked="0"/>
    </xf>
    <xf numFmtId="0" fontId="22" fillId="0" borderId="0" xfId="0" applyFont="1" applyBorder="1" applyAlignment="1" applyProtection="1">
      <alignment horizontal="right" vertical="top" wrapText="1"/>
      <protection/>
    </xf>
    <xf numFmtId="0" fontId="10" fillId="0" borderId="0" xfId="0" applyFont="1" applyBorder="1" applyAlignment="1" applyProtection="1">
      <alignment horizontal="right"/>
      <protection/>
    </xf>
    <xf numFmtId="3" fontId="10" fillId="0" borderId="10" xfId="0" applyNumberFormat="1" applyFont="1" applyBorder="1" applyAlignment="1" applyProtection="1">
      <alignment vertical="top" shrinkToFit="1"/>
      <protection/>
    </xf>
    <xf numFmtId="3" fontId="10" fillId="0" borderId="10" xfId="0" applyNumberFormat="1" applyFont="1" applyBorder="1" applyAlignment="1" applyProtection="1">
      <alignment shrinkToFit="1"/>
      <protection/>
    </xf>
    <xf numFmtId="0" fontId="10" fillId="0" borderId="0" xfId="0" applyFont="1" applyFill="1" applyBorder="1" applyAlignment="1" applyProtection="1">
      <alignment horizontal="right" vertical="top" wrapText="1"/>
      <protection/>
    </xf>
    <xf numFmtId="0" fontId="10" fillId="0" borderId="10" xfId="0" applyFont="1" applyBorder="1" applyAlignment="1" applyProtection="1">
      <alignment horizontal="center" vertical="top" shrinkToFit="1"/>
      <protection locked="0"/>
    </xf>
    <xf numFmtId="0" fontId="10" fillId="0" borderId="10" xfId="0" applyFont="1" applyBorder="1" applyAlignment="1" applyProtection="1">
      <alignment shrinkToFit="1"/>
      <protection locked="0"/>
    </xf>
    <xf numFmtId="0" fontId="12" fillId="0" borderId="0" xfId="0" applyFont="1" applyFill="1" applyBorder="1" applyAlignment="1" applyProtection="1">
      <alignment vertical="top" wrapText="1"/>
      <protection locked="0"/>
    </xf>
    <xf numFmtId="0" fontId="10" fillId="0" borderId="0" xfId="0" applyFont="1" applyBorder="1" applyAlignment="1" applyProtection="1">
      <alignment vertical="top" wrapText="1"/>
      <protection locked="0"/>
    </xf>
    <xf numFmtId="0" fontId="12" fillId="24" borderId="17" xfId="0" applyFont="1" applyFill="1" applyBorder="1" applyAlignment="1" applyProtection="1">
      <alignment/>
      <protection/>
    </xf>
    <xf numFmtId="0" fontId="15" fillId="0" borderId="0" xfId="0" applyFont="1" applyFill="1" applyAlignment="1" applyProtection="1">
      <alignment/>
      <protection/>
    </xf>
    <xf numFmtId="0" fontId="10" fillId="0" borderId="0" xfId="0" applyFont="1" applyFill="1" applyAlignment="1" applyProtection="1">
      <alignment/>
      <protection/>
    </xf>
    <xf numFmtId="0" fontId="10" fillId="0" borderId="19" xfId="0" applyFont="1" applyFill="1" applyBorder="1" applyAlignment="1" applyProtection="1">
      <alignment/>
      <protection/>
    </xf>
    <xf numFmtId="0" fontId="0" fillId="0" borderId="18" xfId="0" applyBorder="1" applyAlignment="1" applyProtection="1">
      <alignment horizontal="left" shrinkToFit="1"/>
      <protection locked="0"/>
    </xf>
    <xf numFmtId="0" fontId="0" fillId="0" borderId="16" xfId="0" applyBorder="1" applyAlignment="1" applyProtection="1">
      <alignment horizontal="left" shrinkToFit="1"/>
      <protection locked="0"/>
    </xf>
    <xf numFmtId="0" fontId="21" fillId="0" borderId="0" xfId="0" applyFont="1" applyBorder="1" applyAlignment="1" applyProtection="1">
      <alignment vertical="top" shrinkToFit="1"/>
      <protection/>
    </xf>
    <xf numFmtId="0" fontId="12" fillId="0" borderId="0" xfId="0" applyFont="1" applyBorder="1" applyAlignment="1" applyProtection="1">
      <alignment shrinkToFit="1"/>
      <protection/>
    </xf>
    <xf numFmtId="0" fontId="20" fillId="0" borderId="18" xfId="0" applyFont="1" applyFill="1" applyBorder="1" applyAlignment="1" applyProtection="1">
      <alignment horizontal="center" shrinkToFit="1"/>
      <protection locked="0"/>
    </xf>
    <xf numFmtId="0" fontId="14" fillId="0" borderId="10" xfId="0" applyFont="1" applyBorder="1" applyAlignment="1" applyProtection="1">
      <alignment horizontal="center"/>
      <protection locked="0"/>
    </xf>
    <xf numFmtId="0" fontId="20" fillId="0" borderId="0" xfId="0" applyFont="1" applyFill="1" applyAlignment="1" applyProtection="1">
      <alignment shrinkToFit="1"/>
      <protection/>
    </xf>
    <xf numFmtId="0" fontId="15" fillId="24" borderId="0" xfId="0" applyFont="1" applyFill="1" applyAlignment="1" applyProtection="1">
      <alignment horizontal="center"/>
      <protection/>
    </xf>
    <xf numFmtId="0" fontId="20" fillId="0" borderId="10" xfId="0" applyFont="1" applyFill="1" applyBorder="1" applyAlignment="1" applyProtection="1">
      <alignment horizontal="center" shrinkToFit="1"/>
      <protection locked="0"/>
    </xf>
    <xf numFmtId="0" fontId="20" fillId="0" borderId="10" xfId="0" applyFont="1" applyBorder="1" applyAlignment="1" applyProtection="1">
      <alignment shrinkToFit="1"/>
      <protection locked="0"/>
    </xf>
    <xf numFmtId="0" fontId="10" fillId="24" borderId="0" xfId="0" applyFont="1" applyFill="1" applyAlignment="1" applyProtection="1">
      <alignment horizontal="left"/>
      <protection/>
    </xf>
    <xf numFmtId="0" fontId="20" fillId="0" borderId="15" xfId="0" applyFont="1" applyFill="1" applyBorder="1" applyAlignment="1" applyProtection="1">
      <alignment horizontal="left"/>
      <protection/>
    </xf>
    <xf numFmtId="0" fontId="46" fillId="0" borderId="0" xfId="0" applyFont="1" applyFill="1" applyAlignment="1" applyProtection="1">
      <alignment/>
      <protection/>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0">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ill>
        <patternFill>
          <bgColor rgb="FF0039A6"/>
        </patternFill>
      </fill>
    </dxf>
    <dxf>
      <fill>
        <patternFill>
          <bgColor rgb="FFE37222"/>
        </patternFill>
      </fill>
    </dxf>
    <dxf>
      <fill>
        <patternFill>
          <bgColor rgb="FFBED600"/>
        </patternFill>
      </fill>
    </dxf>
    <dxf>
      <font>
        <color auto="1"/>
      </font>
      <fill>
        <patternFill>
          <bgColor indexed="10"/>
        </patternFill>
      </fill>
    </dxf>
    <dxf>
      <font>
        <color auto="1"/>
      </font>
      <fill>
        <patternFill>
          <bgColor indexed="11"/>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238125</xdr:colOff>
      <xdr:row>3</xdr:row>
      <xdr:rowOff>0</xdr:rowOff>
    </xdr:to>
    <xdr:grpSp>
      <xdr:nvGrpSpPr>
        <xdr:cNvPr id="1" name="Group 6"/>
        <xdr:cNvGrpSpPr>
          <a:grpSpLocks/>
        </xdr:cNvGrpSpPr>
      </xdr:nvGrpSpPr>
      <xdr:grpSpPr>
        <a:xfrm>
          <a:off x="0" y="438150"/>
          <a:ext cx="6410325" cy="342900"/>
          <a:chOff x="0" y="447675"/>
          <a:chExt cx="7429500" cy="352425"/>
        </a:xfrm>
        <a:solidFill>
          <a:srgbClr val="FFFFFF"/>
        </a:solidFill>
      </xdr:grpSpPr>
      <xdr:sp>
        <xdr:nvSpPr>
          <xdr:cNvPr id="3" name="Text Box 4"/>
          <xdr:cNvSpPr txBox="1">
            <a:spLocks noChangeArrowheads="1"/>
          </xdr:cNvSpPr>
        </xdr:nvSpPr>
        <xdr:spPr>
          <a:xfrm>
            <a:off x="0" y="457455"/>
            <a:ext cx="6833283" cy="342645"/>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lIns="91440" tIns="45720" rIns="91440" bIns="45720"/>
          <a:p>
            <a:pPr algn="r">
              <a:defRPr/>
            </a:pPr>
            <a:r>
              <a:rPr lang="en-US" cap="none" sz="1100" b="0" i="0" u="none" baseline="0">
                <a:solidFill>
                  <a:srgbClr val="FFFFFF"/>
                </a:solidFill>
              </a:rPr>
              <a:t>California-Nevada-Hawaii District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BED600"/>
    <pageSetUpPr fitToPage="1"/>
  </sheetPr>
  <dimension ref="A1:L15"/>
  <sheetViews>
    <sheetView showGridLines="0" view="pageBreakPreview" zoomScaleSheetLayoutView="100" workbookViewId="0" topLeftCell="A1">
      <selection activeCell="B4" sqref="B4:K4"/>
    </sheetView>
  </sheetViews>
  <sheetFormatPr defaultColWidth="9.140625" defaultRowHeight="12.75"/>
  <cols>
    <col min="1" max="1" width="4.7109375" style="150" customWidth="1"/>
    <col min="2" max="2" width="5.57421875" style="150" customWidth="1"/>
    <col min="3" max="3" width="13.140625" style="150" customWidth="1"/>
    <col min="4" max="9" width="9.140625" style="150" customWidth="1"/>
    <col min="10" max="10" width="10.140625" style="150" customWidth="1"/>
    <col min="11" max="11" width="9.140625" style="150" customWidth="1"/>
    <col min="12" max="12" width="4.7109375" style="150" customWidth="1"/>
    <col min="13" max="16384" width="9.140625" style="150" customWidth="1"/>
  </cols>
  <sheetData>
    <row r="1" spans="1:12" ht="34.5">
      <c r="A1" s="401" t="s">
        <v>424</v>
      </c>
      <c r="B1" s="401"/>
      <c r="C1" s="401"/>
      <c r="D1" s="401"/>
      <c r="E1" s="401"/>
      <c r="F1" s="401"/>
      <c r="G1" s="401"/>
      <c r="H1" s="401"/>
      <c r="I1" s="401"/>
      <c r="J1" s="401"/>
      <c r="K1" s="401"/>
      <c r="L1" s="401"/>
    </row>
    <row r="2" spans="1:12" ht="18">
      <c r="A2" s="404" t="s">
        <v>370</v>
      </c>
      <c r="B2" s="404"/>
      <c r="C2" s="404"/>
      <c r="D2" s="405"/>
      <c r="E2" s="405"/>
      <c r="F2" s="405"/>
      <c r="G2" s="406"/>
      <c r="H2" s="406"/>
      <c r="I2" s="406"/>
      <c r="J2" s="406"/>
      <c r="K2" s="406"/>
      <c r="L2" s="406"/>
    </row>
    <row r="3" ht="3" customHeight="1"/>
    <row r="4" spans="2:11" s="14" customFormat="1" ht="196.5" customHeight="1">
      <c r="B4" s="398" t="s">
        <v>388</v>
      </c>
      <c r="C4" s="398"/>
      <c r="D4" s="398"/>
      <c r="E4" s="398"/>
      <c r="F4" s="398"/>
      <c r="G4" s="398"/>
      <c r="H4" s="398"/>
      <c r="I4" s="398"/>
      <c r="J4" s="399"/>
      <c r="K4" s="399"/>
    </row>
    <row r="5" spans="2:11" s="14" customFormat="1" ht="15.75">
      <c r="B5" s="400" t="s">
        <v>442</v>
      </c>
      <c r="C5" s="400"/>
      <c r="D5" s="400"/>
      <c r="E5" s="400"/>
      <c r="F5" s="400"/>
      <c r="G5" s="400"/>
      <c r="H5" s="400"/>
      <c r="I5" s="400"/>
      <c r="J5" s="400"/>
      <c r="K5" s="400"/>
    </row>
    <row r="6" spans="2:11" s="14" customFormat="1" ht="12.75">
      <c r="B6" s="151" t="s">
        <v>377</v>
      </c>
      <c r="C6" s="399" t="s">
        <v>443</v>
      </c>
      <c r="D6" s="399"/>
      <c r="E6" s="399"/>
      <c r="F6" s="399"/>
      <c r="G6" s="399"/>
      <c r="H6" s="399"/>
      <c r="I6" s="399"/>
      <c r="J6" s="399"/>
      <c r="K6" s="399"/>
    </row>
    <row r="7" spans="2:11" s="14" customFormat="1" ht="68.25" customHeight="1">
      <c r="B7" s="151" t="s">
        <v>377</v>
      </c>
      <c r="C7" s="399" t="s">
        <v>452</v>
      </c>
      <c r="D7" s="399"/>
      <c r="E7" s="399"/>
      <c r="F7" s="399"/>
      <c r="G7" s="399"/>
      <c r="H7" s="399"/>
      <c r="I7" s="399"/>
      <c r="J7" s="399"/>
      <c r="K7" s="399"/>
    </row>
    <row r="8" spans="2:11" s="14" customFormat="1" ht="92.25" customHeight="1">
      <c r="B8" s="151" t="s">
        <v>377</v>
      </c>
      <c r="C8" s="399" t="s">
        <v>444</v>
      </c>
      <c r="D8" s="399"/>
      <c r="E8" s="399"/>
      <c r="F8" s="399"/>
      <c r="G8" s="399"/>
      <c r="H8" s="399"/>
      <c r="I8" s="399"/>
      <c r="J8" s="399"/>
      <c r="K8" s="399"/>
    </row>
    <row r="9" spans="2:11" s="14" customFormat="1" ht="69" customHeight="1">
      <c r="B9" s="151" t="s">
        <v>377</v>
      </c>
      <c r="C9" s="399" t="s">
        <v>389</v>
      </c>
      <c r="D9" s="399"/>
      <c r="E9" s="399"/>
      <c r="F9" s="399"/>
      <c r="G9" s="399"/>
      <c r="H9" s="399"/>
      <c r="I9" s="399"/>
      <c r="J9" s="399"/>
      <c r="K9" s="399"/>
    </row>
    <row r="10" spans="2:11" s="14" customFormat="1" ht="80.25" customHeight="1">
      <c r="B10" s="151" t="s">
        <v>377</v>
      </c>
      <c r="C10" s="399" t="s">
        <v>378</v>
      </c>
      <c r="D10" s="399"/>
      <c r="E10" s="399"/>
      <c r="F10" s="399"/>
      <c r="G10" s="399"/>
      <c r="H10" s="399"/>
      <c r="I10" s="399"/>
      <c r="J10" s="399"/>
      <c r="K10" s="399"/>
    </row>
    <row r="11" spans="2:11" s="14" customFormat="1" ht="69.75" customHeight="1">
      <c r="B11" s="151" t="s">
        <v>377</v>
      </c>
      <c r="C11" s="399" t="s">
        <v>445</v>
      </c>
      <c r="D11" s="399"/>
      <c r="E11" s="399"/>
      <c r="F11" s="399"/>
      <c r="G11" s="399"/>
      <c r="H11" s="399"/>
      <c r="I11" s="399"/>
      <c r="J11" s="399"/>
      <c r="K11" s="399"/>
    </row>
    <row r="12" spans="2:11" s="14" customFormat="1" ht="65.25" customHeight="1">
      <c r="B12" s="151" t="s">
        <v>377</v>
      </c>
      <c r="C12" s="399" t="s">
        <v>455</v>
      </c>
      <c r="D12" s="399"/>
      <c r="E12" s="399"/>
      <c r="F12" s="399"/>
      <c r="G12" s="399"/>
      <c r="H12" s="399"/>
      <c r="I12" s="399"/>
      <c r="J12" s="399"/>
      <c r="K12" s="399"/>
    </row>
    <row r="13" spans="2:11" s="14" customFormat="1" ht="63.75" customHeight="1">
      <c r="B13" s="398" t="s">
        <v>387</v>
      </c>
      <c r="C13" s="398"/>
      <c r="D13" s="398"/>
      <c r="E13" s="398"/>
      <c r="F13" s="398"/>
      <c r="G13" s="398"/>
      <c r="H13" s="398"/>
      <c r="I13" s="398"/>
      <c r="J13" s="398"/>
      <c r="K13" s="398"/>
    </row>
    <row r="14" spans="2:11" s="14" customFormat="1" ht="67.5" customHeight="1">
      <c r="B14" s="399" t="s">
        <v>390</v>
      </c>
      <c r="C14" s="403"/>
      <c r="D14" s="403"/>
      <c r="E14" s="403"/>
      <c r="F14" s="403"/>
      <c r="G14" s="403"/>
      <c r="H14" s="403"/>
      <c r="I14" s="403"/>
      <c r="J14" s="403"/>
      <c r="K14" s="403"/>
    </row>
    <row r="15" spans="1:12" s="67" customFormat="1" ht="12.75">
      <c r="A15" s="402"/>
      <c r="B15" s="402"/>
      <c r="C15" s="402"/>
      <c r="D15" s="402"/>
      <c r="E15" s="402"/>
      <c r="F15" s="402"/>
      <c r="G15" s="402"/>
      <c r="H15" s="402"/>
      <c r="I15" s="402"/>
      <c r="J15" s="402"/>
      <c r="K15" s="402"/>
      <c r="L15" s="402"/>
    </row>
  </sheetData>
  <sheetProtection password="CC76" sheet="1" selectLockedCells="1"/>
  <mergeCells count="14">
    <mergeCell ref="A1:L1"/>
    <mergeCell ref="A15:L15"/>
    <mergeCell ref="B13:K13"/>
    <mergeCell ref="C9:K9"/>
    <mergeCell ref="C10:K10"/>
    <mergeCell ref="C11:K11"/>
    <mergeCell ref="C12:K12"/>
    <mergeCell ref="B14:K14"/>
    <mergeCell ref="C8:K8"/>
    <mergeCell ref="A2:L2"/>
    <mergeCell ref="B4:K4"/>
    <mergeCell ref="B5:K5"/>
    <mergeCell ref="C6:K6"/>
    <mergeCell ref="C7:K7"/>
  </mergeCells>
  <printOptions/>
  <pageMargins left="0.7" right="0.7" top="0.32" bottom="0.75" header="0.3" footer="0.3"/>
  <pageSetup fitToHeight="1" fitToWidth="1" horizontalDpi="600" verticalDpi="600" orientation="portrait" scale="84" r:id="rId1"/>
</worksheet>
</file>

<file path=xl/worksheets/sheet10.xml><?xml version="1.0" encoding="utf-8"?>
<worksheet xmlns="http://schemas.openxmlformats.org/spreadsheetml/2006/main" xmlns:r="http://schemas.openxmlformats.org/officeDocument/2006/relationships">
  <dimension ref="A1:AC94"/>
  <sheetViews>
    <sheetView showGridLines="0" view="pageBreakPreview" zoomScaleSheetLayoutView="100" zoomScalePageLayoutView="0" workbookViewId="0" topLeftCell="C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7.00390625" style="38" customWidth="1"/>
    <col min="30"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14" t="s">
        <v>533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14" t="s">
        <v>534</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14"/>
    </row>
    <row r="6" spans="1:29" ht="3" customHeight="1">
      <c r="A6" s="131"/>
      <c r="B6" s="131"/>
      <c r="C6" s="131"/>
      <c r="D6" s="2"/>
      <c r="E6" s="2"/>
      <c r="F6" s="2"/>
      <c r="G6" s="2"/>
      <c r="H6" s="2"/>
      <c r="I6" s="2"/>
      <c r="J6" s="2"/>
      <c r="K6" s="2"/>
      <c r="L6" s="2"/>
      <c r="M6" s="2"/>
      <c r="N6" s="2"/>
      <c r="O6" s="2"/>
      <c r="P6" s="2"/>
      <c r="Q6" s="2"/>
      <c r="R6" s="2"/>
      <c r="S6" s="2"/>
      <c r="T6" s="2"/>
      <c r="U6" s="2"/>
      <c r="V6" s="2"/>
      <c r="W6" s="2"/>
      <c r="X6" s="2"/>
      <c r="Y6" s="2"/>
      <c r="AC6" s="14"/>
    </row>
    <row r="7" spans="1:29" s="30" customFormat="1" ht="18" customHeight="1">
      <c r="A7" s="79" t="s">
        <v>12</v>
      </c>
      <c r="B7" s="488" t="s">
        <v>213</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538</v>
      </c>
    </row>
    <row r="8" spans="1:29"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539</v>
      </c>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25"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row>
    <row r="11" spans="1:29"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row>
    <row r="12" spans="1:25"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row>
    <row r="13" spans="1:29"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38" t="s">
        <v>540</v>
      </c>
    </row>
    <row r="14" spans="1:29" ht="10.5" customHeight="1">
      <c r="A14" s="494" t="s">
        <v>365</v>
      </c>
      <c r="B14" s="494"/>
      <c r="C14" s="434"/>
      <c r="D14" s="434"/>
      <c r="E14" s="495">
        <f>June!E14+June!S14</f>
        <v>0</v>
      </c>
      <c r="F14" s="444"/>
      <c r="G14" s="494" t="s">
        <v>367</v>
      </c>
      <c r="H14" s="494"/>
      <c r="I14" s="495">
        <f>E14+S14</f>
        <v>0</v>
      </c>
      <c r="J14" s="444"/>
      <c r="K14" s="494" t="s">
        <v>369</v>
      </c>
      <c r="L14" s="403"/>
      <c r="M14" s="403"/>
      <c r="N14" s="403"/>
      <c r="O14" s="403"/>
      <c r="P14" s="403"/>
      <c r="Q14" s="403"/>
      <c r="R14" s="403"/>
      <c r="S14" s="517"/>
      <c r="T14" s="504"/>
      <c r="U14" s="516" t="s">
        <v>453</v>
      </c>
      <c r="V14" s="516"/>
      <c r="W14" s="40"/>
      <c r="X14" s="41" t="s">
        <v>33</v>
      </c>
      <c r="Y14" s="42"/>
      <c r="AC14" s="32" t="s">
        <v>536</v>
      </c>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29"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2" t="s">
        <v>537</v>
      </c>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37" t="s">
        <v>542</v>
      </c>
    </row>
    <row r="18" spans="1:25"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row>
    <row r="19" spans="1:29"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row>
    <row r="20" spans="1:29"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44"/>
    </row>
    <row r="21" spans="1:29"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row>
    <row r="22" spans="1:29"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29"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row>
    <row r="25" spans="1:29"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row>
    <row r="26" spans="1:29"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row>
    <row r="27" spans="1:29"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row>
    <row r="28" spans="1:29"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29"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row>
    <row r="32" spans="1:29"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3">
        <v>0</v>
      </c>
      <c r="Y32" s="51" t="s">
        <v>51</v>
      </c>
      <c r="AA32" s="14" t="s">
        <v>64</v>
      </c>
      <c r="AB32" s="58" t="s">
        <v>207</v>
      </c>
      <c r="AC32" s="44"/>
    </row>
    <row r="33" spans="1:29"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219"/>
      <c r="Y33" s="220"/>
      <c r="AA33" s="37" t="s">
        <v>65</v>
      </c>
      <c r="AC33" s="44"/>
    </row>
    <row r="34" spans="1:29"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3">
        <v>0</v>
      </c>
      <c r="Y36" s="51" t="s">
        <v>51</v>
      </c>
      <c r="AA36" s="37" t="s">
        <v>68</v>
      </c>
      <c r="AB36" s="37"/>
    </row>
    <row r="37" spans="1:29"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row>
    <row r="38" spans="1:29"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133">
        <v>0</v>
      </c>
      <c r="Y38" s="51" t="s">
        <v>51</v>
      </c>
      <c r="Z38" s="14"/>
      <c r="AA38" s="37" t="s">
        <v>70</v>
      </c>
      <c r="AB38" s="37" t="s">
        <v>52</v>
      </c>
      <c r="AC38" s="44"/>
    </row>
    <row r="39" spans="1:29"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29"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row>
    <row r="46" spans="1:29"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row>
    <row r="47" spans="1:29"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row>
    <row r="48" spans="1:29"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row>
    <row r="49" spans="1:29"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row>
    <row r="50" spans="1:29"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row>
    <row r="51" spans="1:29"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row>
    <row r="52" spans="1:29"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row>
    <row r="53" spans="1:29"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row>
    <row r="54" spans="1:29"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row>
    <row r="55" spans="1:29"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row>
    <row r="56" spans="1:29"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row>
    <row r="57" spans="1:29"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row>
    <row r="58" spans="1:29"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row>
    <row r="59" spans="1:29"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row>
    <row r="60" spans="1:29"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H21:I21 K21 F21">
      <formula1>$AA$21:$AA$54</formula1>
    </dataValidation>
    <dataValidation type="list" showInputMessage="1" showErrorMessage="1" sqref="P35:Q38 H36:H38">
      <formula1>$AB$37:$AB$38</formula1>
    </dataValidation>
    <dataValidation type="list" allowBlank="1" showInputMessage="1" showErrorMessage="1" sqref="Q18:R18 Y18:Y19 Y31:Y32 Y34:Y38 Y16 I18 N16:O16 L19:M19 F23:N26 F31:N31 X22:X29 W36:W38">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11.xml><?xml version="1.0" encoding="utf-8"?>
<worksheet xmlns="http://schemas.openxmlformats.org/spreadsheetml/2006/main" xmlns:r="http://schemas.openxmlformats.org/officeDocument/2006/relationships">
  <dimension ref="A1:AD94"/>
  <sheetViews>
    <sheetView showGridLines="0" view="pageBreakPreview" zoomScaleSheetLayoutView="100" zoomScalePageLayoutView="0" workbookViewId="0" topLeftCell="C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7.28125" style="38" customWidth="1"/>
    <col min="30" max="30" width="9.140625" style="38" customWidth="1"/>
    <col min="31"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14" t="s">
        <v>533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14" t="s">
        <v>534</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14"/>
    </row>
    <row r="6" spans="1:29" ht="3" customHeight="1">
      <c r="A6" s="131"/>
      <c r="B6" s="131"/>
      <c r="C6" s="131"/>
      <c r="D6" s="2"/>
      <c r="E6" s="2"/>
      <c r="F6" s="2"/>
      <c r="G6" s="2"/>
      <c r="H6" s="2"/>
      <c r="I6" s="2"/>
      <c r="J6" s="2"/>
      <c r="K6" s="2"/>
      <c r="L6" s="2"/>
      <c r="M6" s="2"/>
      <c r="N6" s="2"/>
      <c r="O6" s="2"/>
      <c r="P6" s="2"/>
      <c r="Q6" s="2"/>
      <c r="R6" s="2"/>
      <c r="S6" s="2"/>
      <c r="T6" s="2"/>
      <c r="U6" s="2"/>
      <c r="V6" s="2"/>
      <c r="W6" s="2"/>
      <c r="X6" s="2"/>
      <c r="Y6" s="2"/>
      <c r="AC6" s="14"/>
    </row>
    <row r="7" spans="1:30" s="30" customFormat="1" ht="18" customHeight="1">
      <c r="A7" s="79" t="s">
        <v>12</v>
      </c>
      <c r="B7" s="488" t="s">
        <v>214</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538</v>
      </c>
      <c r="AD7" s="82"/>
    </row>
    <row r="8" spans="1:30"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539</v>
      </c>
      <c r="AD8" s="82"/>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30"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D10" s="109"/>
    </row>
    <row r="11" spans="1:30"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c r="AD11" s="27"/>
    </row>
    <row r="12" spans="1:30"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AD12" s="109"/>
    </row>
    <row r="13" spans="1:29"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38" t="s">
        <v>540</v>
      </c>
    </row>
    <row r="14" spans="1:29" ht="10.5" customHeight="1">
      <c r="A14" s="494" t="s">
        <v>365</v>
      </c>
      <c r="B14" s="494"/>
      <c r="C14" s="434"/>
      <c r="D14" s="434"/>
      <c r="E14" s="495">
        <f>July!E14+July!S14</f>
        <v>0</v>
      </c>
      <c r="F14" s="444"/>
      <c r="G14" s="494" t="s">
        <v>367</v>
      </c>
      <c r="H14" s="494"/>
      <c r="I14" s="495">
        <f>E14+S14</f>
        <v>0</v>
      </c>
      <c r="J14" s="444"/>
      <c r="K14" s="494" t="s">
        <v>369</v>
      </c>
      <c r="L14" s="403"/>
      <c r="M14" s="403"/>
      <c r="N14" s="403"/>
      <c r="O14" s="403"/>
      <c r="P14" s="403"/>
      <c r="Q14" s="403"/>
      <c r="R14" s="403"/>
      <c r="S14" s="517"/>
      <c r="T14" s="504"/>
      <c r="U14" s="516" t="s">
        <v>453</v>
      </c>
      <c r="V14" s="516"/>
      <c r="W14" s="40"/>
      <c r="X14" s="41" t="s">
        <v>33</v>
      </c>
      <c r="Y14" s="42"/>
      <c r="AC14" s="32" t="s">
        <v>536</v>
      </c>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30"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2" t="s">
        <v>537</v>
      </c>
      <c r="AD16" s="78"/>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37" t="s">
        <v>542</v>
      </c>
    </row>
    <row r="18" spans="1:25"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row>
    <row r="19" spans="1:30"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c r="AD19" s="44"/>
    </row>
    <row r="20" spans="1:30"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44"/>
      <c r="AD20" s="44"/>
    </row>
    <row r="21" spans="1:30"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c r="AD21" s="44"/>
    </row>
    <row r="22" spans="1:30"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c r="AD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30"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c r="AD24" s="44"/>
    </row>
    <row r="25" spans="1:30"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c r="AD25" s="44"/>
    </row>
    <row r="26" spans="1:30"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c r="AD26" s="44"/>
    </row>
    <row r="27" spans="1:30"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c r="AD27" s="44"/>
    </row>
    <row r="28" spans="1:30"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c r="AD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30"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c r="AD31" s="44"/>
    </row>
    <row r="32" spans="1:30"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3">
        <v>0</v>
      </c>
      <c r="Y32" s="51" t="s">
        <v>51</v>
      </c>
      <c r="AA32" s="14" t="s">
        <v>64</v>
      </c>
      <c r="AB32" s="58" t="s">
        <v>207</v>
      </c>
      <c r="AC32" s="44"/>
      <c r="AD32" s="44"/>
    </row>
    <row r="33" spans="1:30"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135"/>
      <c r="Y33" s="15"/>
      <c r="AA33" s="37" t="s">
        <v>65</v>
      </c>
      <c r="AC33" s="44"/>
      <c r="AD33" s="44"/>
    </row>
    <row r="34" spans="1:30"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c r="AD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3">
        <v>0</v>
      </c>
      <c r="Y36" s="51" t="s">
        <v>51</v>
      </c>
      <c r="AA36" s="37" t="s">
        <v>68</v>
      </c>
      <c r="AB36" s="37"/>
    </row>
    <row r="37" spans="1:30"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c r="AD37" s="61"/>
    </row>
    <row r="38" spans="1:30"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c r="AD38" s="44"/>
    </row>
    <row r="39" spans="1:30"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c r="AD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30"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c r="AD45" s="78"/>
    </row>
    <row r="46" spans="1:30"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c r="AD46" s="78"/>
    </row>
    <row r="47" spans="1:30"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c r="AD47" s="78"/>
    </row>
    <row r="48" spans="1:30"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c r="AD48" s="78"/>
    </row>
    <row r="49" spans="1:30"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c r="AD49" s="78"/>
    </row>
    <row r="50" spans="1:30"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c r="AD50" s="78"/>
    </row>
    <row r="51" spans="1:30"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c r="AD51" s="78"/>
    </row>
    <row r="52" spans="1:30"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c r="AD52" s="78"/>
    </row>
    <row r="53" spans="1:30"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c r="AD53" s="78"/>
    </row>
    <row r="54" spans="1:30"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c r="AD54" s="78"/>
    </row>
    <row r="55" spans="1:30"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c r="AD55" s="78"/>
    </row>
    <row r="56" spans="1:30"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c r="AD56" s="78"/>
    </row>
    <row r="57" spans="1:30"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c r="AD57" s="78"/>
    </row>
    <row r="58" spans="1:30"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c r="AD58" s="78"/>
    </row>
    <row r="59" spans="1:30"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c r="AD59" s="78"/>
    </row>
    <row r="60" spans="1:30"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c r="AD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F21 K21 H21:I21">
      <formula1>$AA$21:$AA$54</formula1>
    </dataValidation>
    <dataValidation type="list" showInputMessage="1" showErrorMessage="1" sqref="P35:Q38 H36:H38">
      <formula1>$AB$37:$AB$38</formula1>
    </dataValidation>
    <dataValidation type="list" allowBlank="1" showInputMessage="1" showErrorMessage="1" sqref="Q18:R18 W36:W38 X22:X29 F31:N31 F23:N26 L19:M19 N16:O16 I18 Y16 AD11 Y34:Y38 Y31:Y32 Y18:Y19">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12.xml><?xml version="1.0" encoding="utf-8"?>
<worksheet xmlns="http://schemas.openxmlformats.org/spreadsheetml/2006/main" xmlns:r="http://schemas.openxmlformats.org/officeDocument/2006/relationships">
  <dimension ref="A1:AD94"/>
  <sheetViews>
    <sheetView showGridLines="0" view="pageBreakPreview" zoomScaleSheetLayoutView="100" zoomScalePageLayoutView="0" workbookViewId="0" topLeftCell="C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8515625" style="38" customWidth="1"/>
    <col min="30" max="30" width="9.140625" style="38" customWidth="1"/>
    <col min="31"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38" t="s">
        <v>513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82" t="s">
        <v>510</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38" t="s">
        <v>514</v>
      </c>
    </row>
    <row r="6" spans="1:25" ht="3" customHeight="1">
      <c r="A6" s="131"/>
      <c r="B6" s="131"/>
      <c r="C6" s="131"/>
      <c r="D6" s="2"/>
      <c r="E6" s="2"/>
      <c r="F6" s="2"/>
      <c r="G6" s="2"/>
      <c r="H6" s="2"/>
      <c r="I6" s="2"/>
      <c r="J6" s="2"/>
      <c r="K6" s="2"/>
      <c r="L6" s="2"/>
      <c r="M6" s="2"/>
      <c r="N6" s="2"/>
      <c r="O6" s="2"/>
      <c r="P6" s="2"/>
      <c r="Q6" s="2"/>
      <c r="R6" s="2"/>
      <c r="S6" s="2"/>
      <c r="T6" s="2"/>
      <c r="U6" s="2"/>
      <c r="V6" s="2"/>
      <c r="W6" s="2"/>
      <c r="X6" s="2"/>
      <c r="Y6" s="2"/>
    </row>
    <row r="7" spans="1:30" s="30" customFormat="1" ht="18" customHeight="1">
      <c r="A7" s="79" t="s">
        <v>12</v>
      </c>
      <c r="B7" s="488" t="s">
        <v>215</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D7" s="82"/>
    </row>
    <row r="8" spans="1:30"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511</v>
      </c>
      <c r="AD8" s="82"/>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30"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C10" s="38" t="s">
        <v>512</v>
      </c>
      <c r="AD10" s="109"/>
    </row>
    <row r="11" spans="1:30"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c r="AD11" s="27"/>
    </row>
    <row r="12" spans="1:30"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AD12" s="109"/>
    </row>
    <row r="13" spans="1:29"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38" t="s">
        <v>540</v>
      </c>
    </row>
    <row r="14" spans="1:29" ht="10.5" customHeight="1">
      <c r="A14" s="494" t="s">
        <v>365</v>
      </c>
      <c r="B14" s="494"/>
      <c r="C14" s="434"/>
      <c r="D14" s="434"/>
      <c r="E14" s="495">
        <f>August!E14+August!S14</f>
        <v>0</v>
      </c>
      <c r="F14" s="444"/>
      <c r="G14" s="494" t="s">
        <v>367</v>
      </c>
      <c r="H14" s="494"/>
      <c r="I14" s="495">
        <f>E14+S14</f>
        <v>0</v>
      </c>
      <c r="J14" s="444"/>
      <c r="K14" s="494" t="s">
        <v>369</v>
      </c>
      <c r="L14" s="403"/>
      <c r="M14" s="403"/>
      <c r="N14" s="403"/>
      <c r="O14" s="403"/>
      <c r="P14" s="403"/>
      <c r="Q14" s="403"/>
      <c r="R14" s="403"/>
      <c r="S14" s="517"/>
      <c r="T14" s="504"/>
      <c r="U14" s="516" t="s">
        <v>453</v>
      </c>
      <c r="V14" s="516"/>
      <c r="W14" s="40"/>
      <c r="X14" s="41" t="s">
        <v>33</v>
      </c>
      <c r="Y14" s="42"/>
      <c r="AC14" s="32" t="s">
        <v>536</v>
      </c>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30"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2" t="s">
        <v>537</v>
      </c>
      <c r="AD16" s="78"/>
    </row>
    <row r="17" spans="1:25"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row>
    <row r="18" spans="1:25"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row>
    <row r="19" spans="1:30"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c r="AD19" s="44"/>
    </row>
    <row r="20" spans="1:30"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44"/>
      <c r="AD20" s="44"/>
    </row>
    <row r="21" spans="1:30"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c r="AD21" s="44"/>
    </row>
    <row r="22" spans="1:30"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c r="AD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30"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c r="AD24" s="44"/>
    </row>
    <row r="25" spans="1:30"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c r="AD25" s="44"/>
    </row>
    <row r="26" spans="1:30"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c r="AD26" s="44"/>
    </row>
    <row r="27" spans="1:30"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c r="AD27" s="44"/>
    </row>
    <row r="28" spans="1:30"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c r="AD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30"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c r="AD31" s="44"/>
    </row>
    <row r="32" spans="1:30"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4">
        <v>0</v>
      </c>
      <c r="Y32" s="51" t="s">
        <v>51</v>
      </c>
      <c r="AA32" s="14" t="s">
        <v>64</v>
      </c>
      <c r="AB32" s="58" t="s">
        <v>207</v>
      </c>
      <c r="AC32" s="44"/>
      <c r="AD32" s="44"/>
    </row>
    <row r="33" spans="1:30"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135"/>
      <c r="Y33" s="15"/>
      <c r="AA33" s="37" t="s">
        <v>65</v>
      </c>
      <c r="AC33" s="44"/>
      <c r="AD33" s="44"/>
    </row>
    <row r="34" spans="1:30"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c r="AD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6">
        <v>0</v>
      </c>
      <c r="Y36" s="51" t="s">
        <v>51</v>
      </c>
      <c r="AA36" s="37" t="s">
        <v>68</v>
      </c>
      <c r="AB36" s="37"/>
    </row>
    <row r="37" spans="1:30"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c r="AD37" s="61"/>
    </row>
    <row r="38" spans="1:30"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c r="AD38" s="44"/>
    </row>
    <row r="39" spans="1:30"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c r="AD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30"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c r="AD45" s="78"/>
    </row>
    <row r="46" spans="1:30"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c r="AD46" s="78"/>
    </row>
    <row r="47" spans="1:30"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c r="AD47" s="78"/>
    </row>
    <row r="48" spans="1:30"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c r="AD48" s="78"/>
    </row>
    <row r="49" spans="1:30"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c r="AD49" s="78"/>
    </row>
    <row r="50" spans="1:30"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c r="AD50" s="78"/>
    </row>
    <row r="51" spans="1:30"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c r="AD51" s="78"/>
    </row>
    <row r="52" spans="1:30"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c r="AD52" s="78"/>
    </row>
    <row r="53" spans="1:30"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c r="AD53" s="78"/>
    </row>
    <row r="54" spans="1:30"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c r="AD54" s="78"/>
    </row>
    <row r="55" spans="1:30"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c r="AD55" s="78"/>
    </row>
    <row r="56" spans="1:30"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c r="AD56" s="78"/>
    </row>
    <row r="57" spans="1:30"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c r="AD57" s="78"/>
    </row>
    <row r="58" spans="1:30"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c r="AD58" s="78"/>
    </row>
    <row r="59" spans="1:30"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c r="AD59" s="78"/>
    </row>
    <row r="60" spans="1:30"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c r="AD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F21 K21 H21:I21">
      <formula1>$AA$21:$AA$54</formula1>
    </dataValidation>
    <dataValidation type="list" showInputMessage="1" showErrorMessage="1" sqref="P35:Q38 H36:H38">
      <formula1>$AB$37:$AB$38</formula1>
    </dataValidation>
    <dataValidation type="list" allowBlank="1" showInputMessage="1" showErrorMessage="1" sqref="Q18:R18 W36:W38 X22:X29 F31:N31 F23:N26 L19:M19 N16:O16 I18 Y16 AD11 Y34:Y38 Y31:Y32 Y18:Y19">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13.xml><?xml version="1.0" encoding="utf-8"?>
<worksheet xmlns="http://schemas.openxmlformats.org/spreadsheetml/2006/main" xmlns:r="http://schemas.openxmlformats.org/officeDocument/2006/relationships">
  <dimension ref="A1:AD94"/>
  <sheetViews>
    <sheetView showGridLines="0" view="pageBreakPreview" zoomScaleSheetLayoutView="100" zoomScalePageLayoutView="0" workbookViewId="0" topLeftCell="C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7109375" style="38" customWidth="1"/>
    <col min="30" max="30" width="9.140625" style="38" customWidth="1"/>
    <col min="31"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38" t="s">
        <v>513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82" t="s">
        <v>510</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38" t="s">
        <v>514</v>
      </c>
    </row>
    <row r="6" spans="1:25" ht="3" customHeight="1">
      <c r="A6" s="131"/>
      <c r="B6" s="131"/>
      <c r="C6" s="131"/>
      <c r="D6" s="2"/>
      <c r="E6" s="2"/>
      <c r="F6" s="2"/>
      <c r="G6" s="2"/>
      <c r="H6" s="2"/>
      <c r="I6" s="2"/>
      <c r="J6" s="2"/>
      <c r="K6" s="2"/>
      <c r="L6" s="2"/>
      <c r="M6" s="2"/>
      <c r="N6" s="2"/>
      <c r="O6" s="2"/>
      <c r="P6" s="2"/>
      <c r="Q6" s="2"/>
      <c r="R6" s="2"/>
      <c r="S6" s="2"/>
      <c r="T6" s="2"/>
      <c r="U6" s="2"/>
      <c r="V6" s="2"/>
      <c r="W6" s="2"/>
      <c r="X6" s="2"/>
      <c r="Y6" s="2"/>
    </row>
    <row r="7" spans="1:30" s="30" customFormat="1" ht="18" customHeight="1">
      <c r="A7" s="79" t="s">
        <v>12</v>
      </c>
      <c r="B7" s="488" t="s">
        <v>216</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511</v>
      </c>
      <c r="AD7" s="82"/>
    </row>
    <row r="8" spans="1:30"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8" t="s">
        <v>512</v>
      </c>
      <c r="AD8" s="82"/>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30"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C10" s="38" t="s">
        <v>515</v>
      </c>
      <c r="AD10" s="109"/>
    </row>
    <row r="11" spans="1:30"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c r="AD11" s="27"/>
    </row>
    <row r="12" spans="1:30"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AC12" s="38" t="s">
        <v>516</v>
      </c>
      <c r="AD12" s="109"/>
    </row>
    <row r="13" spans="1:29"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78" t="s">
        <v>518</v>
      </c>
    </row>
    <row r="14" spans="1:29" ht="10.5" customHeight="1">
      <c r="A14" s="494" t="s">
        <v>365</v>
      </c>
      <c r="B14" s="494"/>
      <c r="C14" s="434"/>
      <c r="D14" s="434"/>
      <c r="E14" s="495">
        <f>September!I14</f>
        <v>0</v>
      </c>
      <c r="F14" s="444"/>
      <c r="G14" s="494" t="s">
        <v>367</v>
      </c>
      <c r="H14" s="494"/>
      <c r="I14" s="495">
        <f>S14</f>
        <v>0</v>
      </c>
      <c r="J14" s="444"/>
      <c r="K14" s="494" t="s">
        <v>369</v>
      </c>
      <c r="L14" s="403"/>
      <c r="M14" s="403"/>
      <c r="N14" s="403"/>
      <c r="O14" s="403"/>
      <c r="P14" s="403"/>
      <c r="Q14" s="403"/>
      <c r="R14" s="403"/>
      <c r="S14" s="517"/>
      <c r="T14" s="504"/>
      <c r="U14" s="516" t="s">
        <v>453</v>
      </c>
      <c r="V14" s="516"/>
      <c r="W14" s="40"/>
      <c r="X14" s="41" t="s">
        <v>33</v>
      </c>
      <c r="Y14" s="42"/>
      <c r="AC14" s="37" t="s">
        <v>517</v>
      </c>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30"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7" t="s">
        <v>519</v>
      </c>
      <c r="AD16" s="78"/>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44" t="s">
        <v>524</v>
      </c>
    </row>
    <row r="18" spans="1:29"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c r="AC18" s="44" t="s">
        <v>520</v>
      </c>
    </row>
    <row r="19" spans="1:30"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c r="AD19" s="44"/>
    </row>
    <row r="20" spans="1:30"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37" t="s">
        <v>525</v>
      </c>
      <c r="AD20" s="44"/>
    </row>
    <row r="21" spans="1:30"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t="s">
        <v>521</v>
      </c>
      <c r="AD21" s="44"/>
    </row>
    <row r="22" spans="1:30"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c r="AD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30"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c r="AD24" s="44"/>
    </row>
    <row r="25" spans="1:30"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c r="AD25" s="44"/>
    </row>
    <row r="26" spans="1:30"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c r="AD26" s="44"/>
    </row>
    <row r="27" spans="1:30"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c r="AD27" s="44"/>
    </row>
    <row r="28" spans="1:30"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c r="AD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30"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c r="AD31" s="44"/>
    </row>
    <row r="32" spans="1:30"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3">
        <v>0</v>
      </c>
      <c r="Y32" s="51" t="s">
        <v>51</v>
      </c>
      <c r="AA32" s="14" t="s">
        <v>64</v>
      </c>
      <c r="AB32" s="58" t="s">
        <v>207</v>
      </c>
      <c r="AC32" s="44"/>
      <c r="AD32" s="44"/>
    </row>
    <row r="33" spans="1:30"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219"/>
      <c r="Y33" s="220"/>
      <c r="AA33" s="37" t="s">
        <v>65</v>
      </c>
      <c r="AC33" s="44"/>
      <c r="AD33" s="44"/>
    </row>
    <row r="34" spans="1:30"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c r="AD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3">
        <v>0</v>
      </c>
      <c r="Y36" s="51" t="s">
        <v>51</v>
      </c>
      <c r="AA36" s="37" t="s">
        <v>68</v>
      </c>
      <c r="AB36" s="37"/>
    </row>
    <row r="37" spans="1:30"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c r="AD37" s="61"/>
    </row>
    <row r="38" spans="1:30"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c r="AD38" s="44"/>
    </row>
    <row r="39" spans="1:30"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c r="AD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30"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c r="AD45" s="78"/>
    </row>
    <row r="46" spans="1:30"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c r="AD46" s="78"/>
    </row>
    <row r="47" spans="1:30"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c r="AD47" s="78"/>
    </row>
    <row r="48" spans="1:30"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c r="AD48" s="78"/>
    </row>
    <row r="49" spans="1:30"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c r="AD49" s="78"/>
    </row>
    <row r="50" spans="1:30"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c r="AD50" s="78"/>
    </row>
    <row r="51" spans="1:30"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c r="AD51" s="78"/>
    </row>
    <row r="52" spans="1:30"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c r="AD52" s="78"/>
    </row>
    <row r="53" spans="1:30"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c r="AD53" s="78"/>
    </row>
    <row r="54" spans="1:30"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c r="AD54" s="78"/>
    </row>
    <row r="55" spans="1:30"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c r="AD55" s="78"/>
    </row>
    <row r="56" spans="1:30"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c r="AD56" s="78"/>
    </row>
    <row r="57" spans="1:30"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c r="AD57" s="78"/>
    </row>
    <row r="58" spans="1:30"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c r="AD58" s="78"/>
    </row>
    <row r="59" spans="1:30"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c r="AD59" s="78"/>
    </row>
    <row r="60" spans="1:30"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c r="AD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H21:I21 K21 F21">
      <formula1>$AA$21:$AA$54</formula1>
    </dataValidation>
    <dataValidation type="list" showInputMessage="1" showErrorMessage="1" sqref="P35:Q38 H36:H38">
      <formula1>$AB$37:$AB$38</formula1>
    </dataValidation>
    <dataValidation type="list" allowBlank="1" showInputMessage="1" showErrorMessage="1" sqref="Q18:R18 Y18:Y19 Y31:Y32 Y34:Y38 AD11 Y16 I18 N16:O16 L19:M19 F23:N26 F31:N31 X22:X29 W36:W38">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14.xml><?xml version="1.0" encoding="utf-8"?>
<worksheet xmlns="http://schemas.openxmlformats.org/spreadsheetml/2006/main" xmlns:r="http://schemas.openxmlformats.org/officeDocument/2006/relationships">
  <dimension ref="A1:AC94"/>
  <sheetViews>
    <sheetView showGridLines="0" view="pageBreakPreview" zoomScaleSheetLayoutView="100" zoomScalePageLayoutView="0" workbookViewId="0" topLeftCell="A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2.8515625" style="38" customWidth="1"/>
    <col min="30"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ustomHeight="1">
      <c r="A2" s="3"/>
      <c r="B2" s="3"/>
      <c r="C2" s="3"/>
      <c r="D2" s="3"/>
      <c r="E2" s="3"/>
      <c r="F2" s="3"/>
      <c r="G2" s="5"/>
      <c r="H2" s="5"/>
      <c r="I2" s="5"/>
      <c r="J2" s="5"/>
      <c r="K2" s="5"/>
      <c r="L2" s="5"/>
      <c r="M2" s="5"/>
      <c r="N2" s="5"/>
      <c r="O2" s="5"/>
      <c r="P2" s="5"/>
      <c r="Q2" s="5"/>
      <c r="R2" s="5"/>
      <c r="S2" s="5"/>
      <c r="T2" s="5"/>
      <c r="U2" s="5"/>
      <c r="V2" s="5"/>
      <c r="W2" s="5"/>
      <c r="X2" s="5"/>
      <c r="Y2" s="5"/>
      <c r="AC2" s="38" t="s">
        <v>523</v>
      </c>
    </row>
    <row r="3" spans="1:29" ht="13.5" customHeight="1">
      <c r="A3" s="3"/>
      <c r="B3" s="3"/>
      <c r="C3" s="3"/>
      <c r="D3" s="3"/>
      <c r="E3" s="3"/>
      <c r="F3" s="3"/>
      <c r="G3" s="5"/>
      <c r="H3" s="5"/>
      <c r="I3" s="5"/>
      <c r="J3" s="5"/>
      <c r="K3" s="5"/>
      <c r="L3" s="5"/>
      <c r="M3" s="5"/>
      <c r="N3" s="5"/>
      <c r="O3" s="5"/>
      <c r="P3" s="5"/>
      <c r="Q3" s="5"/>
      <c r="R3" s="5"/>
      <c r="S3" s="5"/>
      <c r="T3" s="5"/>
      <c r="U3" s="5"/>
      <c r="V3" s="5"/>
      <c r="W3" s="5"/>
      <c r="X3" s="5"/>
      <c r="Y3" s="5"/>
      <c r="AC3" s="38" t="s">
        <v>513</v>
      </c>
    </row>
    <row r="4" spans="1:29" ht="13.5" customHeight="1">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82" t="s">
        <v>510</v>
      </c>
    </row>
    <row r="5" spans="1:29" ht="18" customHeight="1">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38" t="s">
        <v>527</v>
      </c>
    </row>
    <row r="6" spans="1:25" ht="3" customHeight="1">
      <c r="A6" s="131"/>
      <c r="B6" s="131"/>
      <c r="C6" s="131"/>
      <c r="D6" s="2"/>
      <c r="E6" s="2"/>
      <c r="F6" s="2"/>
      <c r="G6" s="2"/>
      <c r="H6" s="2"/>
      <c r="I6" s="2"/>
      <c r="J6" s="2"/>
      <c r="K6" s="2"/>
      <c r="L6" s="2"/>
      <c r="M6" s="2"/>
      <c r="N6" s="2"/>
      <c r="O6" s="2"/>
      <c r="P6" s="2"/>
      <c r="Q6" s="2"/>
      <c r="R6" s="2"/>
      <c r="S6" s="2"/>
      <c r="T6" s="2"/>
      <c r="U6" s="2"/>
      <c r="V6" s="2"/>
      <c r="W6" s="2"/>
      <c r="X6" s="2"/>
      <c r="Y6" s="2"/>
    </row>
    <row r="7" spans="1:29" s="30" customFormat="1" ht="18" customHeight="1">
      <c r="A7" s="79" t="s">
        <v>12</v>
      </c>
      <c r="B7" s="488" t="s">
        <v>217</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511</v>
      </c>
    </row>
    <row r="8" spans="1:29" s="30" customFormat="1" ht="15.75" customHeight="1">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8" t="s">
        <v>512</v>
      </c>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29"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C10" s="38" t="s">
        <v>515</v>
      </c>
    </row>
    <row r="11" spans="1:29"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82"/>
      <c r="AC11" s="582"/>
    </row>
    <row r="12" spans="1:29" ht="13.5" customHeight="1">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AC12" s="38" t="s">
        <v>516</v>
      </c>
    </row>
    <row r="13" spans="1:29" ht="13.5" customHeight="1">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78" t="s">
        <v>518</v>
      </c>
    </row>
    <row r="14" spans="1:29" ht="10.5" customHeight="1">
      <c r="A14" s="494" t="s">
        <v>365</v>
      </c>
      <c r="B14" s="494"/>
      <c r="C14" s="434"/>
      <c r="D14" s="434"/>
      <c r="E14" s="495">
        <f>September!I14</f>
        <v>0</v>
      </c>
      <c r="F14" s="444"/>
      <c r="G14" s="494" t="s">
        <v>367</v>
      </c>
      <c r="H14" s="494"/>
      <c r="I14" s="495">
        <f>October!I14+November!S14</f>
        <v>0</v>
      </c>
      <c r="J14" s="444"/>
      <c r="K14" s="494" t="s">
        <v>369</v>
      </c>
      <c r="L14" s="403"/>
      <c r="M14" s="403"/>
      <c r="N14" s="403"/>
      <c r="O14" s="403"/>
      <c r="P14" s="403"/>
      <c r="Q14" s="403"/>
      <c r="R14" s="403"/>
      <c r="S14" s="517"/>
      <c r="T14" s="504"/>
      <c r="U14" s="516" t="s">
        <v>453</v>
      </c>
      <c r="V14" s="516"/>
      <c r="W14" s="40"/>
      <c r="X14" s="41" t="s">
        <v>33</v>
      </c>
      <c r="Y14" s="42"/>
      <c r="AC14" s="37" t="s">
        <v>517</v>
      </c>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29"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7" t="s">
        <v>519</v>
      </c>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44" t="s">
        <v>524</v>
      </c>
    </row>
    <row r="18" spans="1:29"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c r="AC18" s="44" t="s">
        <v>520</v>
      </c>
    </row>
    <row r="19" spans="1:29"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row>
    <row r="20" spans="1:29"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37" t="s">
        <v>525</v>
      </c>
    </row>
    <row r="21" spans="1:29"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t="s">
        <v>521</v>
      </c>
    </row>
    <row r="22" spans="1:27"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27"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row>
    <row r="25" spans="1:29"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row>
    <row r="26" spans="1:29"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row>
    <row r="27" spans="1:29"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row>
    <row r="28" spans="1:29"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29"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row>
    <row r="32" spans="1:29"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3">
        <v>0</v>
      </c>
      <c r="Y32" s="51" t="s">
        <v>51</v>
      </c>
      <c r="AA32" s="14" t="s">
        <v>64</v>
      </c>
      <c r="AB32" s="58" t="s">
        <v>207</v>
      </c>
      <c r="AC32" s="44"/>
    </row>
    <row r="33" spans="1:29"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219"/>
      <c r="Y33" s="220"/>
      <c r="AA33" s="37" t="s">
        <v>65</v>
      </c>
      <c r="AC33" s="44"/>
    </row>
    <row r="34" spans="1:29"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3">
        <v>0</v>
      </c>
      <c r="Y36" s="51" t="s">
        <v>51</v>
      </c>
      <c r="AA36" s="37" t="s">
        <v>68</v>
      </c>
      <c r="AB36" s="37"/>
    </row>
    <row r="37" spans="1:29"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row>
    <row r="38" spans="1:29"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row>
    <row r="39" spans="1:29"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29"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row>
    <row r="46" spans="1:29"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row>
    <row r="47" spans="1:29"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row>
    <row r="48" spans="1:29"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row>
    <row r="49" spans="1:29"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row>
    <row r="50" spans="1:29"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row>
    <row r="51" spans="1:29"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row>
    <row r="52" spans="1:29"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row>
    <row r="53" spans="1:29"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row>
    <row r="54" spans="1:29"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row>
    <row r="55" spans="1:29"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row>
    <row r="56" spans="1:29"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row>
    <row r="57" spans="1:29"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row>
    <row r="58" spans="1:29"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row>
    <row r="59" spans="1:29"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row>
    <row r="60" spans="1:29"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F21 K21 H21:I21">
      <formula1>$AA$21:$AA$54</formula1>
    </dataValidation>
    <dataValidation type="list" showInputMessage="1" showErrorMessage="1" sqref="P35:Q38 H36:H38">
      <formula1>$AB$37:$AB$38</formula1>
    </dataValidation>
    <dataValidation type="list" allowBlank="1" showInputMessage="1" showErrorMessage="1" sqref="Q18:R18 W36:W38 X22:X29 F31:N31 F23:N26 L19:M19 N16:O16 I18 Y16 Y34:Y38 Y31:Y32 Y18:Y19">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15.xml><?xml version="1.0" encoding="utf-8"?>
<worksheet xmlns="http://schemas.openxmlformats.org/spreadsheetml/2006/main" xmlns:r="http://schemas.openxmlformats.org/officeDocument/2006/relationships">
  <dimension ref="A1:AD94"/>
  <sheetViews>
    <sheetView showGridLines="0" view="pageBreakPreview" zoomScaleSheetLayoutView="100" zoomScalePageLayoutView="0" workbookViewId="0" topLeftCell="A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8515625" style="38" customWidth="1"/>
    <col min="30" max="30" width="9.140625" style="38" customWidth="1"/>
    <col min="31"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38" t="s">
        <v>513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82" t="s">
        <v>526</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38" t="s">
        <v>528</v>
      </c>
    </row>
    <row r="6" spans="1:25" ht="3" customHeight="1">
      <c r="A6" s="131"/>
      <c r="B6" s="131"/>
      <c r="C6" s="131"/>
      <c r="D6" s="2"/>
      <c r="E6" s="2"/>
      <c r="F6" s="2"/>
      <c r="G6" s="2"/>
      <c r="H6" s="2"/>
      <c r="I6" s="2"/>
      <c r="J6" s="2"/>
      <c r="K6" s="2"/>
      <c r="L6" s="2"/>
      <c r="M6" s="2"/>
      <c r="N6" s="2"/>
      <c r="O6" s="2"/>
      <c r="P6" s="2"/>
      <c r="Q6" s="2"/>
      <c r="R6" s="2"/>
      <c r="S6" s="2"/>
      <c r="T6" s="2"/>
      <c r="U6" s="2"/>
      <c r="V6" s="2"/>
      <c r="W6" s="2"/>
      <c r="X6" s="2"/>
      <c r="Y6" s="2"/>
    </row>
    <row r="7" spans="1:30" s="30" customFormat="1" ht="18" customHeight="1">
      <c r="A7" s="79" t="s">
        <v>12</v>
      </c>
      <c r="B7" s="488" t="s">
        <v>218</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529</v>
      </c>
      <c r="AD7" s="82"/>
    </row>
    <row r="8" spans="1:30"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511</v>
      </c>
      <c r="AD8" s="82"/>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30"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C10" s="38" t="s">
        <v>512</v>
      </c>
      <c r="AD10" s="109"/>
    </row>
    <row r="11" spans="1:30"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c r="AD11" s="27"/>
    </row>
    <row r="12" spans="1:30"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AC12" s="38" t="s">
        <v>516</v>
      </c>
      <c r="AD12" s="109"/>
    </row>
    <row r="13" spans="1:29"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78" t="s">
        <v>518</v>
      </c>
    </row>
    <row r="14" spans="1:29" ht="10.5" customHeight="1">
      <c r="A14" s="494" t="s">
        <v>365</v>
      </c>
      <c r="B14" s="494"/>
      <c r="C14" s="434"/>
      <c r="D14" s="434"/>
      <c r="E14" s="495">
        <f>September!I14</f>
        <v>0</v>
      </c>
      <c r="F14" s="444"/>
      <c r="G14" s="494" t="s">
        <v>367</v>
      </c>
      <c r="H14" s="494"/>
      <c r="I14" s="495">
        <f>November!I14+December!S14</f>
        <v>0</v>
      </c>
      <c r="J14" s="444"/>
      <c r="K14" s="494" t="s">
        <v>369</v>
      </c>
      <c r="L14" s="403"/>
      <c r="M14" s="403"/>
      <c r="N14" s="403"/>
      <c r="O14" s="403"/>
      <c r="P14" s="403"/>
      <c r="Q14" s="403"/>
      <c r="R14" s="403"/>
      <c r="S14" s="517"/>
      <c r="T14" s="504"/>
      <c r="U14" s="516" t="s">
        <v>453</v>
      </c>
      <c r="V14" s="516"/>
      <c r="W14" s="40"/>
      <c r="X14" s="41" t="s">
        <v>33</v>
      </c>
      <c r="Y14" s="42"/>
      <c r="AC14" s="37" t="s">
        <v>517</v>
      </c>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30"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7" t="s">
        <v>519</v>
      </c>
      <c r="AD16" s="78"/>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44" t="s">
        <v>524</v>
      </c>
    </row>
    <row r="18" spans="1:29"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c r="AC18" s="44" t="s">
        <v>520</v>
      </c>
    </row>
    <row r="19" spans="1:30"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c r="AD19" s="44"/>
    </row>
    <row r="20" spans="1:30"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37" t="s">
        <v>525</v>
      </c>
      <c r="AD20" s="44"/>
    </row>
    <row r="21" spans="1:30"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t="s">
        <v>521</v>
      </c>
      <c r="AD21" s="44"/>
    </row>
    <row r="22" spans="1:30"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c r="AD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30"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c r="AD24" s="44"/>
    </row>
    <row r="25" spans="1:30"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c r="AD25" s="44"/>
    </row>
    <row r="26" spans="1:30"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c r="AD26" s="44"/>
    </row>
    <row r="27" spans="1:30"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c r="AD27" s="44"/>
    </row>
    <row r="28" spans="1:30"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c r="AD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30"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c r="AD31" s="44"/>
    </row>
    <row r="32" spans="1:30"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3">
        <v>0</v>
      </c>
      <c r="Y32" s="51" t="s">
        <v>51</v>
      </c>
      <c r="AA32" s="14" t="s">
        <v>64</v>
      </c>
      <c r="AB32" s="58" t="s">
        <v>207</v>
      </c>
      <c r="AC32" s="44"/>
      <c r="AD32" s="44"/>
    </row>
    <row r="33" spans="1:30"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135"/>
      <c r="Y33" s="15"/>
      <c r="AA33" s="37" t="s">
        <v>65</v>
      </c>
      <c r="AC33" s="44"/>
      <c r="AD33" s="44"/>
    </row>
    <row r="34" spans="1:30"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c r="AD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3">
        <v>0</v>
      </c>
      <c r="Y36" s="51" t="s">
        <v>51</v>
      </c>
      <c r="AA36" s="37" t="s">
        <v>68</v>
      </c>
      <c r="AB36" s="37"/>
    </row>
    <row r="37" spans="1:30"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c r="AD37" s="61"/>
    </row>
    <row r="38" spans="1:30"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c r="AD38" s="44"/>
    </row>
    <row r="39" spans="1:30"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c r="AD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30"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c r="AD45" s="78"/>
    </row>
    <row r="46" spans="1:30"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c r="AD46" s="78"/>
    </row>
    <row r="47" spans="1:30"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c r="AD47" s="78"/>
    </row>
    <row r="48" spans="1:30"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c r="AD48" s="78"/>
    </row>
    <row r="49" spans="1:30"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c r="AD49" s="78"/>
    </row>
    <row r="50" spans="1:30"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c r="AD50" s="78"/>
    </row>
    <row r="51" spans="1:30"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c r="AD51" s="78"/>
    </row>
    <row r="52" spans="1:30"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c r="AD52" s="78"/>
    </row>
    <row r="53" spans="1:30"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c r="AD53" s="78"/>
    </row>
    <row r="54" spans="1:30"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c r="AD54" s="78"/>
    </row>
    <row r="55" spans="1:30"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c r="AD55" s="78"/>
    </row>
    <row r="56" spans="1:30"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c r="AD56" s="78"/>
    </row>
    <row r="57" spans="1:30"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c r="AD57" s="78"/>
    </row>
    <row r="58" spans="1:30"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c r="AD58" s="78"/>
    </row>
    <row r="59" spans="1:30"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c r="AD59" s="78"/>
    </row>
    <row r="60" spans="1:30"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c r="AD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H21:I21 K21 F21">
      <formula1>$AA$21:$AA$54</formula1>
    </dataValidation>
    <dataValidation type="list" showInputMessage="1" showErrorMessage="1" sqref="P35:Q38 H36:H38">
      <formula1>$AB$37:$AB$38</formula1>
    </dataValidation>
    <dataValidation type="list" allowBlank="1" showInputMessage="1" showErrorMessage="1" sqref="Q18:R18 Y18:Y19 Y31:Y32 Y34:Y38 AD11 Y16 I18 N16:O16 L19:M19 F23:N26 F31:N31 X22:X29 W36:W38">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16.xml><?xml version="1.0" encoding="utf-8"?>
<worksheet xmlns="http://schemas.openxmlformats.org/spreadsheetml/2006/main" xmlns:r="http://schemas.openxmlformats.org/officeDocument/2006/relationships">
  <dimension ref="A1:AC94"/>
  <sheetViews>
    <sheetView showGridLines="0" view="pageBreakPreview" zoomScaleSheetLayoutView="100" zoomScalePageLayoutView="0" workbookViewId="0" topLeftCell="A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8515625" style="38" customWidth="1"/>
    <col min="30"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38" t="s">
        <v>513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82" t="s">
        <v>526</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38" t="s">
        <v>528</v>
      </c>
    </row>
    <row r="6" spans="1:25" ht="3" customHeight="1">
      <c r="A6" s="131"/>
      <c r="B6" s="131"/>
      <c r="C6" s="131"/>
      <c r="D6" s="2"/>
      <c r="E6" s="2"/>
      <c r="F6" s="2"/>
      <c r="G6" s="2"/>
      <c r="H6" s="2"/>
      <c r="I6" s="2"/>
      <c r="J6" s="2"/>
      <c r="K6" s="2"/>
      <c r="L6" s="2"/>
      <c r="M6" s="2"/>
      <c r="N6" s="2"/>
      <c r="O6" s="2"/>
      <c r="P6" s="2"/>
      <c r="Q6" s="2"/>
      <c r="R6" s="2"/>
      <c r="S6" s="2"/>
      <c r="T6" s="2"/>
      <c r="U6" s="2"/>
      <c r="V6" s="2"/>
      <c r="W6" s="2"/>
      <c r="X6" s="2"/>
      <c r="Y6" s="2"/>
    </row>
    <row r="7" spans="1:29" s="30" customFormat="1" ht="18" customHeight="1">
      <c r="A7" s="79" t="s">
        <v>12</v>
      </c>
      <c r="B7" s="488" t="s">
        <v>219</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529</v>
      </c>
    </row>
    <row r="8" spans="1:29"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511</v>
      </c>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29"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C10" s="38" t="s">
        <v>512</v>
      </c>
    </row>
    <row r="11" spans="1:29"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row>
    <row r="12" spans="1:29"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AC12" s="38" t="s">
        <v>516</v>
      </c>
    </row>
    <row r="13" spans="1:29"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78" t="s">
        <v>518</v>
      </c>
    </row>
    <row r="14" spans="1:29" ht="10.5" customHeight="1">
      <c r="A14" s="494" t="s">
        <v>365</v>
      </c>
      <c r="B14" s="494"/>
      <c r="C14" s="434"/>
      <c r="D14" s="434"/>
      <c r="E14" s="495">
        <f>September!I14</f>
        <v>0</v>
      </c>
      <c r="F14" s="444"/>
      <c r="G14" s="494" t="s">
        <v>367</v>
      </c>
      <c r="H14" s="494"/>
      <c r="I14" s="495">
        <f>December!I14+January!S14</f>
        <v>0</v>
      </c>
      <c r="J14" s="444"/>
      <c r="K14" s="494" t="s">
        <v>369</v>
      </c>
      <c r="L14" s="403"/>
      <c r="M14" s="403"/>
      <c r="N14" s="403"/>
      <c r="O14" s="403"/>
      <c r="P14" s="403"/>
      <c r="Q14" s="403"/>
      <c r="R14" s="403"/>
      <c r="S14" s="517"/>
      <c r="T14" s="504"/>
      <c r="U14" s="516" t="s">
        <v>453</v>
      </c>
      <c r="V14" s="516"/>
      <c r="W14" s="40"/>
      <c r="X14" s="41" t="s">
        <v>33</v>
      </c>
      <c r="Y14" s="42"/>
      <c r="AC14" s="37" t="s">
        <v>517</v>
      </c>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29"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7" t="s">
        <v>519</v>
      </c>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44"/>
    </row>
    <row r="18" spans="1:29"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c r="AC18" s="44"/>
    </row>
    <row r="19" spans="1:29"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row>
    <row r="20" spans="1:29"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37" t="s">
        <v>531</v>
      </c>
    </row>
    <row r="21" spans="1:29"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t="s">
        <v>521</v>
      </c>
    </row>
    <row r="22" spans="1:29"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29"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row>
    <row r="25" spans="1:29"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row>
    <row r="26" spans="1:29"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row>
    <row r="27" spans="1:29"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row>
    <row r="28" spans="1:29"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29"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row>
    <row r="32" spans="1:29"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3">
        <v>0</v>
      </c>
      <c r="Y32" s="51" t="s">
        <v>51</v>
      </c>
      <c r="AA32" s="14" t="s">
        <v>64</v>
      </c>
      <c r="AB32" s="58" t="s">
        <v>207</v>
      </c>
      <c r="AC32" s="44"/>
    </row>
    <row r="33" spans="1:29"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135"/>
      <c r="Y33" s="15"/>
      <c r="AA33" s="37" t="s">
        <v>65</v>
      </c>
      <c r="AC33" s="44"/>
    </row>
    <row r="34" spans="1:29"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3">
        <v>0</v>
      </c>
      <c r="Y36" s="51" t="s">
        <v>51</v>
      </c>
      <c r="AA36" s="37" t="s">
        <v>68</v>
      </c>
      <c r="AB36" s="37"/>
    </row>
    <row r="37" spans="1:29"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row>
    <row r="38" spans="1:29"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row>
    <row r="39" spans="1:29"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29"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row>
    <row r="46" spans="1:29"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row>
    <row r="47" spans="1:29"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row>
    <row r="48" spans="1:29"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row>
    <row r="49" spans="1:29"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row>
    <row r="50" spans="1:29"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row>
    <row r="51" spans="1:29"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row>
    <row r="52" spans="1:29"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row>
    <row r="53" spans="1:29"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row>
    <row r="54" spans="1:29"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row>
    <row r="55" spans="1:29"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row>
    <row r="56" spans="1:29"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row>
    <row r="57" spans="1:29"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row>
    <row r="58" spans="1:29"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row>
    <row r="59" spans="1:29"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row>
    <row r="60" spans="1:29"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F21 K21 H21:I21">
      <formula1>$AA$21:$AA$54</formula1>
    </dataValidation>
    <dataValidation type="list" showInputMessage="1" showErrorMessage="1" sqref="P35:Q38 H36:H38">
      <formula1>$AB$37:$AB$38</formula1>
    </dataValidation>
    <dataValidation type="list" allowBlank="1" showInputMessage="1" showErrorMessage="1" sqref="Q18:R18 W36:W38 X22:X29 F31:N31 F23:N26 L19:M19 N16:O16 I18 Y16 Y34:Y38 Y31:Y32 Y18:Y19">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17.xml><?xml version="1.0" encoding="utf-8"?>
<worksheet xmlns="http://schemas.openxmlformats.org/spreadsheetml/2006/main" xmlns:r="http://schemas.openxmlformats.org/officeDocument/2006/relationships">
  <dimension ref="A1:AC94"/>
  <sheetViews>
    <sheetView showGridLines="0" view="pageBreakPreview" zoomScaleSheetLayoutView="100" zoomScalePageLayoutView="0" workbookViewId="0" topLeftCell="C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8.28125" style="38" customWidth="1"/>
    <col min="30"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38" t="s">
        <v>513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82" t="s">
        <v>526</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38" t="s">
        <v>528</v>
      </c>
    </row>
    <row r="6" spans="1:25" ht="3" customHeight="1">
      <c r="A6" s="131"/>
      <c r="B6" s="131"/>
      <c r="C6" s="131"/>
      <c r="D6" s="2"/>
      <c r="E6" s="2"/>
      <c r="F6" s="2"/>
      <c r="G6" s="2"/>
      <c r="H6" s="2"/>
      <c r="I6" s="2"/>
      <c r="J6" s="2"/>
      <c r="K6" s="2"/>
      <c r="L6" s="2"/>
      <c r="M6" s="2"/>
      <c r="N6" s="2"/>
      <c r="O6" s="2"/>
      <c r="P6" s="2"/>
      <c r="Q6" s="2"/>
      <c r="R6" s="2"/>
      <c r="S6" s="2"/>
      <c r="T6" s="2"/>
      <c r="U6" s="2"/>
      <c r="V6" s="2"/>
      <c r="W6" s="2"/>
      <c r="X6" s="2"/>
      <c r="Y6" s="2"/>
    </row>
    <row r="7" spans="1:29" s="30" customFormat="1" ht="18" customHeight="1">
      <c r="A7" s="79" t="s">
        <v>12</v>
      </c>
      <c r="B7" s="488" t="s">
        <v>220</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529</v>
      </c>
    </row>
    <row r="8" spans="1:29"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511</v>
      </c>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29"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C10" s="38" t="s">
        <v>512</v>
      </c>
    </row>
    <row r="11" spans="1:29"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row>
    <row r="12" spans="1:29"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AC12" s="38" t="s">
        <v>516</v>
      </c>
    </row>
    <row r="13" spans="1:29"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78" t="s">
        <v>518</v>
      </c>
    </row>
    <row r="14" spans="1:29" ht="10.5" customHeight="1">
      <c r="A14" s="494" t="s">
        <v>365</v>
      </c>
      <c r="B14" s="494"/>
      <c r="C14" s="434"/>
      <c r="D14" s="434"/>
      <c r="E14" s="495">
        <f>September!I14</f>
        <v>0</v>
      </c>
      <c r="F14" s="444"/>
      <c r="G14" s="494" t="s">
        <v>367</v>
      </c>
      <c r="H14" s="494"/>
      <c r="I14" s="495">
        <f>January!I14+February!S14</f>
        <v>0</v>
      </c>
      <c r="J14" s="444"/>
      <c r="K14" s="494" t="s">
        <v>369</v>
      </c>
      <c r="L14" s="403"/>
      <c r="M14" s="403"/>
      <c r="N14" s="403"/>
      <c r="O14" s="403"/>
      <c r="P14" s="403"/>
      <c r="Q14" s="403"/>
      <c r="R14" s="403"/>
      <c r="S14" s="517"/>
      <c r="T14" s="504"/>
      <c r="U14" s="516" t="s">
        <v>453</v>
      </c>
      <c r="V14" s="516"/>
      <c r="W14" s="40"/>
      <c r="X14" s="41" t="s">
        <v>33</v>
      </c>
      <c r="Y14" s="42"/>
      <c r="AC14" s="37" t="s">
        <v>517</v>
      </c>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29"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7" t="s">
        <v>530</v>
      </c>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44"/>
    </row>
    <row r="18" spans="1:29"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c r="AC18" s="44"/>
    </row>
    <row r="19" spans="1:29"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row>
    <row r="20" spans="1:29"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37" t="s">
        <v>532</v>
      </c>
    </row>
    <row r="21" spans="1:29"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row>
    <row r="22" spans="1:29"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29"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row>
    <row r="25" spans="1:29"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row>
    <row r="26" spans="1:29"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row>
    <row r="27" spans="1:29"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row>
    <row r="28" spans="1:29"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29"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row>
    <row r="32" spans="1:29"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3">
        <v>0</v>
      </c>
      <c r="Y32" s="51" t="s">
        <v>51</v>
      </c>
      <c r="AA32" s="14" t="s">
        <v>64</v>
      </c>
      <c r="AB32" s="58" t="s">
        <v>207</v>
      </c>
      <c r="AC32" s="44"/>
    </row>
    <row r="33" spans="1:29"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135"/>
      <c r="Y33" s="15"/>
      <c r="AA33" s="37" t="s">
        <v>65</v>
      </c>
      <c r="AC33" s="44"/>
    </row>
    <row r="34" spans="1:29"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3">
        <v>0</v>
      </c>
      <c r="Y36" s="51" t="s">
        <v>51</v>
      </c>
      <c r="AA36" s="37" t="s">
        <v>68</v>
      </c>
      <c r="AB36" s="37"/>
    </row>
    <row r="37" spans="1:29"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row>
    <row r="38" spans="1:29"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row>
    <row r="39" spans="1:29"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29"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row>
    <row r="46" spans="1:29"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row>
    <row r="47" spans="1:29"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row>
    <row r="48" spans="1:29"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row>
    <row r="49" spans="1:29"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row>
    <row r="50" spans="1:29"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row>
    <row r="51" spans="1:29"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row>
    <row r="52" spans="1:29"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row>
    <row r="53" spans="1:29"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row>
    <row r="54" spans="1:29"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row>
    <row r="55" spans="1:29"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row>
    <row r="56" spans="1:29"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row>
    <row r="57" spans="1:29"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row>
    <row r="58" spans="1:29"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row>
    <row r="59" spans="1:29"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row>
    <row r="60" spans="1:29"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F21 K21 H21:I21">
      <formula1>$AA$21:$AA$54</formula1>
    </dataValidation>
    <dataValidation type="list" showInputMessage="1" showErrorMessage="1" sqref="P35:Q38 H36:H38">
      <formula1>$AB$37:$AB$38</formula1>
    </dataValidation>
    <dataValidation type="list" allowBlank="1" showInputMessage="1" showErrorMessage="1" sqref="Q18:R18 W36:W38 X22:X29 F31:N31 F23:N26 L19:M19 N16:O16 I18 Y16 Y34:Y38 Y31:Y32 Y18:Y19">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18.xml><?xml version="1.0" encoding="utf-8"?>
<worksheet xmlns="http://schemas.openxmlformats.org/spreadsheetml/2006/main" xmlns:r="http://schemas.openxmlformats.org/officeDocument/2006/relationships">
  <dimension ref="A1:AC94"/>
  <sheetViews>
    <sheetView showGridLines="0" view="pageBreakPreview" zoomScaleSheetLayoutView="100" zoomScalePageLayoutView="0" workbookViewId="0" topLeftCell="A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8.28125" style="38" customWidth="1"/>
    <col min="30"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38" t="s">
        <v>513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82" t="s">
        <v>526</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38" t="s">
        <v>528</v>
      </c>
    </row>
    <row r="6" spans="1:25" ht="3" customHeight="1">
      <c r="A6" s="131"/>
      <c r="B6" s="131"/>
      <c r="C6" s="131"/>
      <c r="D6" s="2"/>
      <c r="E6" s="2"/>
      <c r="F6" s="2"/>
      <c r="G6" s="2"/>
      <c r="H6" s="2"/>
      <c r="I6" s="2"/>
      <c r="J6" s="2"/>
      <c r="K6" s="2"/>
      <c r="L6" s="2"/>
      <c r="M6" s="2"/>
      <c r="N6" s="2"/>
      <c r="O6" s="2"/>
      <c r="P6" s="2"/>
      <c r="Q6" s="2"/>
      <c r="R6" s="2"/>
      <c r="S6" s="2"/>
      <c r="T6" s="2"/>
      <c r="U6" s="2"/>
      <c r="V6" s="2"/>
      <c r="W6" s="2"/>
      <c r="X6" s="2"/>
      <c r="Y6" s="2"/>
    </row>
    <row r="7" spans="1:29" s="30" customFormat="1" ht="18" customHeight="1">
      <c r="A7" s="79" t="s">
        <v>12</v>
      </c>
      <c r="B7" s="488" t="s">
        <v>221</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529</v>
      </c>
    </row>
    <row r="8" spans="1:29"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511</v>
      </c>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29"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C10" s="38" t="s">
        <v>512</v>
      </c>
    </row>
    <row r="11" spans="1:29"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row>
    <row r="12" spans="1:25"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row>
    <row r="13" spans="1:25"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row>
    <row r="14" spans="1:25" ht="10.5" customHeight="1">
      <c r="A14" s="494" t="s">
        <v>365</v>
      </c>
      <c r="B14" s="494"/>
      <c r="C14" s="434"/>
      <c r="D14" s="434"/>
      <c r="E14" s="495">
        <f>September!I14</f>
        <v>0</v>
      </c>
      <c r="F14" s="444"/>
      <c r="G14" s="494" t="s">
        <v>367</v>
      </c>
      <c r="H14" s="494"/>
      <c r="I14" s="495">
        <f>February!I14+March!S14</f>
        <v>0</v>
      </c>
      <c r="J14" s="444"/>
      <c r="K14" s="494" t="s">
        <v>369</v>
      </c>
      <c r="L14" s="403"/>
      <c r="M14" s="403"/>
      <c r="N14" s="403"/>
      <c r="O14" s="403"/>
      <c r="P14" s="403"/>
      <c r="Q14" s="403"/>
      <c r="R14" s="403"/>
      <c r="S14" s="517"/>
      <c r="T14" s="504"/>
      <c r="U14" s="516" t="s">
        <v>453</v>
      </c>
      <c r="V14" s="516"/>
      <c r="W14" s="40"/>
      <c r="X14" s="41" t="s">
        <v>33</v>
      </c>
      <c r="Y14" s="42"/>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29"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78"/>
    </row>
    <row r="17" spans="1:25"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row>
    <row r="18" spans="1:25"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row>
    <row r="19" spans="1:29"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row>
    <row r="20" spans="1:29"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44"/>
    </row>
    <row r="21" spans="1:29"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row>
    <row r="22" spans="1:29"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29"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row>
    <row r="25" spans="1:29"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row>
    <row r="26" spans="1:29"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row>
    <row r="27" spans="1:29"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row>
    <row r="28" spans="1:29"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29"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row>
    <row r="32" spans="1:29"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3">
        <v>0</v>
      </c>
      <c r="Y32" s="51" t="s">
        <v>51</v>
      </c>
      <c r="AA32" s="14" t="s">
        <v>64</v>
      </c>
      <c r="AB32" s="58" t="s">
        <v>207</v>
      </c>
      <c r="AC32" s="44"/>
    </row>
    <row r="33" spans="1:29"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135"/>
      <c r="Y33" s="15"/>
      <c r="AA33" s="37" t="s">
        <v>65</v>
      </c>
      <c r="AC33" s="44"/>
    </row>
    <row r="34" spans="1:29"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3">
        <v>0</v>
      </c>
      <c r="Y36" s="51" t="s">
        <v>51</v>
      </c>
      <c r="AA36" s="37" t="s">
        <v>68</v>
      </c>
      <c r="AB36" s="37"/>
    </row>
    <row r="37" spans="1:29"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row>
    <row r="38" spans="1:29"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row>
    <row r="39" spans="1:29"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29"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row>
    <row r="46" spans="1:29"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row>
    <row r="47" spans="1:29"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row>
    <row r="48" spans="1:29"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row>
    <row r="49" spans="1:29"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row>
    <row r="50" spans="1:29"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row>
    <row r="51" spans="1:29"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row>
    <row r="52" spans="1:29"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row>
    <row r="53" spans="1:29"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row>
    <row r="54" spans="1:29"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row>
    <row r="55" spans="1:29"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row>
    <row r="56" spans="1:29"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row>
    <row r="57" spans="1:29"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row>
    <row r="58" spans="1:29"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row>
    <row r="59" spans="1:29"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row>
    <row r="60" spans="1:29"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F21 K21 H21:I21">
      <formula1>$AA$21:$AA$54</formula1>
    </dataValidation>
    <dataValidation type="list" showInputMessage="1" showErrorMessage="1" sqref="P35:Q38 H36:H38">
      <formula1>$AB$37:$AB$38</formula1>
    </dataValidation>
    <dataValidation type="list" allowBlank="1" showInputMessage="1" showErrorMessage="1" sqref="Q18:R18 W36:W38 X22:X29 F31:N31 F23:N26 L19:M19 N16:O16 I18 Y16 Y34:Y38 Y31:Y32 Y18:Y19">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L915"/>
  <sheetViews>
    <sheetView showGridLines="0" view="pageBreakPreview" zoomScale="60" zoomScalePageLayoutView="0" workbookViewId="0" topLeftCell="A1">
      <selection activeCell="C16" sqref="C16:C18"/>
    </sheetView>
  </sheetViews>
  <sheetFormatPr defaultColWidth="9.140625" defaultRowHeight="12.75"/>
  <cols>
    <col min="1" max="1" width="3.57421875" style="0" customWidth="1"/>
    <col min="2" max="2" width="21.8515625" style="0" customWidth="1"/>
    <col min="3" max="3" width="28.7109375" style="0" customWidth="1"/>
    <col min="4" max="4" width="23.421875" style="0" customWidth="1"/>
    <col min="5" max="5" width="10.7109375" style="0" customWidth="1"/>
    <col min="6" max="6" width="10.140625" style="0" customWidth="1"/>
    <col min="7" max="7" width="13.7109375" style="0" customWidth="1"/>
    <col min="8" max="11" width="10.7109375" style="0" customWidth="1"/>
    <col min="12" max="12" width="116.28125" style="0" customWidth="1"/>
  </cols>
  <sheetData>
    <row r="1" spans="2:11" ht="34.5">
      <c r="B1" s="401" t="s">
        <v>424</v>
      </c>
      <c r="C1" s="401"/>
      <c r="D1" s="401"/>
      <c r="E1" s="401"/>
      <c r="F1" s="401"/>
      <c r="G1" s="401"/>
      <c r="H1" s="401"/>
      <c r="I1" s="401"/>
      <c r="J1" s="401"/>
      <c r="K1" s="401"/>
    </row>
    <row r="2" spans="1:11" ht="18">
      <c r="A2" s="234"/>
      <c r="B2" s="416" t="s">
        <v>418</v>
      </c>
      <c r="C2" s="416"/>
      <c r="D2" s="416"/>
      <c r="E2" s="416"/>
      <c r="F2" s="416"/>
      <c r="G2" s="416"/>
      <c r="H2" s="416"/>
      <c r="I2" s="416"/>
      <c r="J2" s="416"/>
      <c r="K2" s="416"/>
    </row>
    <row r="3" spans="1:11" ht="25.5">
      <c r="A3" s="235"/>
      <c r="B3" s="222" t="s">
        <v>392</v>
      </c>
      <c r="C3" s="417" t="s">
        <v>312</v>
      </c>
      <c r="D3" s="417"/>
      <c r="E3" s="417"/>
      <c r="F3" s="417" t="s">
        <v>312</v>
      </c>
      <c r="G3" s="417"/>
      <c r="H3" s="222" t="s">
        <v>433</v>
      </c>
      <c r="I3" s="222" t="s">
        <v>312</v>
      </c>
      <c r="J3" s="417" t="s">
        <v>312</v>
      </c>
      <c r="K3" s="417"/>
    </row>
    <row r="4" spans="1:11" ht="12.75">
      <c r="A4" s="234"/>
      <c r="B4" s="223" t="s">
        <v>287</v>
      </c>
      <c r="C4" s="418" t="s">
        <v>394</v>
      </c>
      <c r="D4" s="418"/>
      <c r="E4" s="418"/>
      <c r="F4" s="419" t="s">
        <v>93</v>
      </c>
      <c r="G4" s="419"/>
      <c r="H4" s="223" t="s">
        <v>183</v>
      </c>
      <c r="I4" s="223" t="s">
        <v>5</v>
      </c>
      <c r="J4" s="388" t="s">
        <v>4</v>
      </c>
      <c r="K4" s="388"/>
    </row>
    <row r="5" spans="1:11" ht="3.75" customHeight="1">
      <c r="A5" s="234"/>
      <c r="B5" s="304"/>
      <c r="C5" s="304"/>
      <c r="D5" s="304"/>
      <c r="E5" s="304"/>
      <c r="F5" s="304"/>
      <c r="G5" s="304"/>
      <c r="H5" s="304"/>
      <c r="I5" s="304"/>
      <c r="J5" s="304"/>
      <c r="K5" s="228"/>
    </row>
    <row r="6" spans="1:12" ht="24">
      <c r="A6" s="236"/>
      <c r="B6" s="294" t="s">
        <v>395</v>
      </c>
      <c r="C6" s="294"/>
      <c r="D6" s="295"/>
      <c r="E6" s="296"/>
      <c r="F6" s="296"/>
      <c r="G6" s="295"/>
      <c r="H6" s="302"/>
      <c r="I6" s="295"/>
      <c r="J6" s="415"/>
      <c r="K6" s="415"/>
      <c r="L6" s="290" t="s">
        <v>422</v>
      </c>
    </row>
    <row r="7" spans="1:12" s="5" customFormat="1" ht="3.75" customHeight="1">
      <c r="A7" s="266"/>
      <c r="B7" s="273"/>
      <c r="C7" s="273"/>
      <c r="D7" s="268"/>
      <c r="E7" s="274"/>
      <c r="F7" s="274"/>
      <c r="G7" s="268"/>
      <c r="H7" s="275"/>
      <c r="I7" s="268"/>
      <c r="J7" s="275"/>
      <c r="K7" s="275"/>
      <c r="L7" s="266"/>
    </row>
    <row r="8" spans="1:12" s="5" customFormat="1" ht="15" customHeight="1">
      <c r="A8" s="266"/>
      <c r="B8" s="395" t="s">
        <v>312</v>
      </c>
      <c r="C8" s="395"/>
      <c r="D8" s="392" t="s">
        <v>312</v>
      </c>
      <c r="E8" s="392"/>
      <c r="F8" s="392"/>
      <c r="G8" s="277" t="s">
        <v>312</v>
      </c>
      <c r="H8" s="276" t="s">
        <v>312</v>
      </c>
      <c r="J8" s="393" t="s">
        <v>312</v>
      </c>
      <c r="K8" s="393"/>
      <c r="L8" s="407" t="s">
        <v>447</v>
      </c>
    </row>
    <row r="9" spans="1:12" s="132" customFormat="1" ht="13.5" customHeight="1">
      <c r="A9" s="279"/>
      <c r="B9" s="394" t="s">
        <v>107</v>
      </c>
      <c r="C9" s="394"/>
      <c r="D9" s="412" t="s">
        <v>108</v>
      </c>
      <c r="E9" s="412"/>
      <c r="F9" s="412"/>
      <c r="G9" s="303" t="s">
        <v>109</v>
      </c>
      <c r="H9" s="303" t="s">
        <v>111</v>
      </c>
      <c r="I9" s="190"/>
      <c r="J9" s="412" t="s">
        <v>110</v>
      </c>
      <c r="K9" s="412"/>
      <c r="L9" s="407"/>
    </row>
    <row r="10" spans="1:12" s="5" customFormat="1" ht="8.25" customHeight="1">
      <c r="A10" s="266"/>
      <c r="B10" s="411"/>
      <c r="C10" s="411"/>
      <c r="D10" s="411"/>
      <c r="E10" s="411"/>
      <c r="F10" s="411"/>
      <c r="G10" s="411"/>
      <c r="H10" s="411"/>
      <c r="I10" s="411"/>
      <c r="J10" s="411"/>
      <c r="K10" s="411"/>
      <c r="L10" s="408" t="s">
        <v>457</v>
      </c>
    </row>
    <row r="11" spans="1:12" s="3" customFormat="1" ht="15" customHeight="1">
      <c r="A11" s="267"/>
      <c r="B11" s="413" t="s">
        <v>312</v>
      </c>
      <c r="C11" s="413"/>
      <c r="D11" s="413" t="s">
        <v>312</v>
      </c>
      <c r="E11" s="413"/>
      <c r="F11" s="413" t="s">
        <v>312</v>
      </c>
      <c r="G11" s="413"/>
      <c r="H11" s="413"/>
      <c r="I11" s="413" t="s">
        <v>312</v>
      </c>
      <c r="J11" s="413"/>
      <c r="K11" s="413"/>
      <c r="L11" s="408"/>
    </row>
    <row r="12" spans="1:12" s="278" customFormat="1" ht="13.5" customHeight="1">
      <c r="A12" s="280"/>
      <c r="B12" s="388" t="s">
        <v>49</v>
      </c>
      <c r="C12" s="388"/>
      <c r="D12" s="388" t="s">
        <v>419</v>
      </c>
      <c r="E12" s="388"/>
      <c r="F12" s="388" t="s">
        <v>432</v>
      </c>
      <c r="G12" s="388"/>
      <c r="H12" s="388"/>
      <c r="I12" s="388" t="s">
        <v>434</v>
      </c>
      <c r="J12" s="388"/>
      <c r="K12" s="388"/>
      <c r="L12" s="407" t="s">
        <v>458</v>
      </c>
    </row>
    <row r="13" spans="1:12" s="272" customFormat="1" ht="3.75" customHeight="1">
      <c r="A13" s="234"/>
      <c r="B13" s="269"/>
      <c r="C13" s="269"/>
      <c r="D13" s="269"/>
      <c r="E13" s="269"/>
      <c r="F13" s="270"/>
      <c r="G13" s="270"/>
      <c r="H13" s="271"/>
      <c r="I13" s="271"/>
      <c r="J13" s="271"/>
      <c r="K13" s="271"/>
      <c r="L13" s="407"/>
    </row>
    <row r="14" spans="1:12" ht="24" customHeight="1">
      <c r="A14" s="236"/>
      <c r="B14" s="389" t="s">
        <v>406</v>
      </c>
      <c r="C14" s="389"/>
      <c r="D14" s="389"/>
      <c r="E14" s="389"/>
      <c r="F14" s="389"/>
      <c r="G14" s="295"/>
      <c r="H14" s="302"/>
      <c r="I14" s="295"/>
      <c r="J14" s="415"/>
      <c r="K14" s="415"/>
      <c r="L14" s="407"/>
    </row>
    <row r="15" spans="1:12" ht="13.5" customHeight="1">
      <c r="A15" s="241"/>
      <c r="B15" s="232" t="s">
        <v>9</v>
      </c>
      <c r="C15" s="233" t="s">
        <v>321</v>
      </c>
      <c r="D15" s="305" t="s">
        <v>285</v>
      </c>
      <c r="E15" s="231" t="s">
        <v>408</v>
      </c>
      <c r="F15" s="224" t="s">
        <v>409</v>
      </c>
      <c r="G15" s="224" t="s">
        <v>410</v>
      </c>
      <c r="H15" s="390"/>
      <c r="I15" s="390"/>
      <c r="J15" s="232"/>
      <c r="K15" s="232"/>
      <c r="L15" s="311"/>
    </row>
    <row r="16" spans="1:12" ht="13.5" customHeight="1">
      <c r="A16" s="241"/>
      <c r="B16" s="232" t="s">
        <v>10</v>
      </c>
      <c r="C16" s="233" t="s">
        <v>321</v>
      </c>
      <c r="D16" s="305" t="s">
        <v>285</v>
      </c>
      <c r="E16" s="231" t="s">
        <v>408</v>
      </c>
      <c r="F16" s="224" t="s">
        <v>409</v>
      </c>
      <c r="G16" s="224" t="s">
        <v>410</v>
      </c>
      <c r="H16" s="390" t="s">
        <v>411</v>
      </c>
      <c r="I16" s="390"/>
      <c r="J16" s="232"/>
      <c r="K16" s="232"/>
      <c r="L16" s="311"/>
    </row>
    <row r="17" spans="1:12" ht="13.5" customHeight="1">
      <c r="A17" s="239">
        <v>1</v>
      </c>
      <c r="B17" s="228" t="s">
        <v>0</v>
      </c>
      <c r="C17" s="233" t="s">
        <v>321</v>
      </c>
      <c r="D17" s="305" t="s">
        <v>285</v>
      </c>
      <c r="E17" s="231" t="s">
        <v>110</v>
      </c>
      <c r="F17" s="243" t="s">
        <v>409</v>
      </c>
      <c r="G17" s="243" t="s">
        <v>410</v>
      </c>
      <c r="H17" s="390"/>
      <c r="I17" s="390"/>
      <c r="J17" s="305" t="s">
        <v>413</v>
      </c>
      <c r="K17" s="224" t="s">
        <v>286</v>
      </c>
      <c r="L17" s="409" t="s">
        <v>423</v>
      </c>
    </row>
    <row r="18" spans="1:12" ht="13.5" customHeight="1">
      <c r="A18" s="240">
        <f aca="true" t="shared" si="0" ref="A18:A25">1+A17</f>
        <v>2</v>
      </c>
      <c r="B18" s="228" t="s">
        <v>414</v>
      </c>
      <c r="C18" s="233" t="s">
        <v>321</v>
      </c>
      <c r="D18" s="305" t="s">
        <v>285</v>
      </c>
      <c r="E18" s="231" t="s">
        <v>110</v>
      </c>
      <c r="F18" s="243" t="s">
        <v>409</v>
      </c>
      <c r="G18" s="243" t="s">
        <v>410</v>
      </c>
      <c r="H18" s="390"/>
      <c r="I18" s="390"/>
      <c r="J18" s="305" t="s">
        <v>413</v>
      </c>
      <c r="K18" s="224" t="s">
        <v>286</v>
      </c>
      <c r="L18" s="409"/>
    </row>
    <row r="19" spans="1:12" ht="13.5" customHeight="1">
      <c r="A19" s="240">
        <f t="shared" si="0"/>
        <v>3</v>
      </c>
      <c r="B19" s="228" t="s">
        <v>414</v>
      </c>
      <c r="C19" s="229" t="s">
        <v>321</v>
      </c>
      <c r="D19" s="305" t="s">
        <v>285</v>
      </c>
      <c r="E19" s="231" t="s">
        <v>110</v>
      </c>
      <c r="F19" s="243" t="s">
        <v>409</v>
      </c>
      <c r="G19" s="243" t="s">
        <v>410</v>
      </c>
      <c r="H19" s="390"/>
      <c r="I19" s="390"/>
      <c r="J19" s="305" t="s">
        <v>413</v>
      </c>
      <c r="K19" s="224" t="s">
        <v>286</v>
      </c>
      <c r="L19" s="409"/>
    </row>
    <row r="20" spans="1:12" ht="13.5" customHeight="1">
      <c r="A20" s="240">
        <f t="shared" si="0"/>
        <v>4</v>
      </c>
      <c r="B20" s="228" t="s">
        <v>414</v>
      </c>
      <c r="C20" s="229" t="s">
        <v>321</v>
      </c>
      <c r="D20" s="305" t="s">
        <v>285</v>
      </c>
      <c r="E20" s="231" t="s">
        <v>110</v>
      </c>
      <c r="F20" s="243" t="s">
        <v>409</v>
      </c>
      <c r="G20" s="243" t="s">
        <v>410</v>
      </c>
      <c r="H20" s="390"/>
      <c r="I20" s="390"/>
      <c r="J20" s="305" t="s">
        <v>413</v>
      </c>
      <c r="K20" s="224" t="s">
        <v>286</v>
      </c>
      <c r="L20" s="409"/>
    </row>
    <row r="21" spans="1:12" ht="12.75">
      <c r="A21" s="240">
        <f t="shared" si="0"/>
        <v>5</v>
      </c>
      <c r="B21" s="228" t="s">
        <v>414</v>
      </c>
      <c r="C21" s="229" t="s">
        <v>321</v>
      </c>
      <c r="D21" s="305" t="s">
        <v>285</v>
      </c>
      <c r="E21" s="231" t="s">
        <v>110</v>
      </c>
      <c r="F21" s="243" t="s">
        <v>409</v>
      </c>
      <c r="G21" s="243" t="s">
        <v>410</v>
      </c>
      <c r="H21" s="390"/>
      <c r="I21" s="390"/>
      <c r="J21" s="305" t="s">
        <v>413</v>
      </c>
      <c r="K21" s="224" t="s">
        <v>286</v>
      </c>
      <c r="L21" s="409"/>
    </row>
    <row r="22" spans="1:11" ht="12.75">
      <c r="A22" s="240">
        <f t="shared" si="0"/>
        <v>6</v>
      </c>
      <c r="B22" s="228" t="s">
        <v>8</v>
      </c>
      <c r="C22" s="229" t="s">
        <v>321</v>
      </c>
      <c r="D22" s="305" t="s">
        <v>285</v>
      </c>
      <c r="E22" s="231" t="s">
        <v>110</v>
      </c>
      <c r="F22" s="243" t="s">
        <v>409</v>
      </c>
      <c r="G22" s="243" t="s">
        <v>410</v>
      </c>
      <c r="H22" s="390"/>
      <c r="I22" s="390"/>
      <c r="J22" s="305" t="s">
        <v>413</v>
      </c>
      <c r="K22" s="224" t="s">
        <v>286</v>
      </c>
    </row>
    <row r="23" spans="1:11" ht="12.75">
      <c r="A23" s="240">
        <f t="shared" si="0"/>
        <v>7</v>
      </c>
      <c r="B23" s="228" t="s">
        <v>284</v>
      </c>
      <c r="C23" s="229" t="s">
        <v>321</v>
      </c>
      <c r="D23" s="306" t="s">
        <v>285</v>
      </c>
      <c r="E23" s="231" t="s">
        <v>110</v>
      </c>
      <c r="F23" s="243" t="s">
        <v>409</v>
      </c>
      <c r="G23" s="243" t="s">
        <v>410</v>
      </c>
      <c r="H23" s="414"/>
      <c r="I23" s="414"/>
      <c r="J23" s="306" t="s">
        <v>413</v>
      </c>
      <c r="K23" s="231" t="s">
        <v>286</v>
      </c>
    </row>
    <row r="24" spans="1:11" ht="12.75">
      <c r="A24" s="240">
        <f t="shared" si="0"/>
        <v>8</v>
      </c>
      <c r="B24" s="228" t="s">
        <v>142</v>
      </c>
      <c r="C24" s="229" t="s">
        <v>321</v>
      </c>
      <c r="D24" s="306" t="s">
        <v>285</v>
      </c>
      <c r="E24" s="231" t="s">
        <v>110</v>
      </c>
      <c r="F24" s="243" t="s">
        <v>409</v>
      </c>
      <c r="G24" s="243" t="s">
        <v>410</v>
      </c>
      <c r="H24" s="414"/>
      <c r="I24" s="414"/>
      <c r="J24" s="306" t="s">
        <v>413</v>
      </c>
      <c r="K24" s="231" t="s">
        <v>286</v>
      </c>
    </row>
    <row r="25" spans="1:11" ht="12.75">
      <c r="A25" s="240">
        <f t="shared" si="0"/>
        <v>9</v>
      </c>
      <c r="B25" s="228" t="s">
        <v>437</v>
      </c>
      <c r="C25" s="229" t="s">
        <v>321</v>
      </c>
      <c r="D25" s="306" t="s">
        <v>285</v>
      </c>
      <c r="E25" s="231" t="s">
        <v>110</v>
      </c>
      <c r="F25" s="243" t="s">
        <v>409</v>
      </c>
      <c r="G25" s="243" t="s">
        <v>410</v>
      </c>
      <c r="H25" s="414"/>
      <c r="I25" s="414"/>
      <c r="J25" s="306" t="s">
        <v>413</v>
      </c>
      <c r="K25" s="231" t="s">
        <v>286</v>
      </c>
    </row>
    <row r="26" spans="1:12" ht="3.75" customHeight="1">
      <c r="A26" s="241"/>
      <c r="B26" s="232"/>
      <c r="C26" s="307"/>
      <c r="D26" s="308"/>
      <c r="E26" s="242"/>
      <c r="F26" s="308"/>
      <c r="G26" s="232"/>
      <c r="H26" s="308"/>
      <c r="I26" s="308"/>
      <c r="J26" s="232"/>
      <c r="K26" s="232"/>
      <c r="L26" s="230"/>
    </row>
    <row r="27" spans="1:12" ht="24">
      <c r="A27" s="236"/>
      <c r="B27" s="389" t="s">
        <v>425</v>
      </c>
      <c r="C27" s="389"/>
      <c r="D27" s="389"/>
      <c r="E27" s="389"/>
      <c r="F27" s="389"/>
      <c r="G27" s="295"/>
      <c r="H27" s="302"/>
      <c r="I27" s="295"/>
      <c r="J27" s="415"/>
      <c r="K27" s="415"/>
      <c r="L27" s="289" t="s">
        <v>446</v>
      </c>
    </row>
    <row r="28" spans="1:12" s="272" customFormat="1" ht="15.75">
      <c r="A28" s="281"/>
      <c r="B28" s="282" t="s">
        <v>407</v>
      </c>
      <c r="C28" s="282" t="s">
        <v>461</v>
      </c>
      <c r="D28" s="283" t="s">
        <v>285</v>
      </c>
      <c r="E28" s="283" t="s">
        <v>408</v>
      </c>
      <c r="F28" s="283" t="s">
        <v>409</v>
      </c>
      <c r="G28" s="283" t="s">
        <v>435</v>
      </c>
      <c r="H28" s="391" t="s">
        <v>420</v>
      </c>
      <c r="I28" s="391"/>
      <c r="J28" s="283" t="s">
        <v>421</v>
      </c>
      <c r="K28" s="282" t="s">
        <v>436</v>
      </c>
      <c r="L28" s="410" t="s">
        <v>456</v>
      </c>
    </row>
    <row r="29" spans="1:12" ht="13.5" customHeight="1">
      <c r="A29" s="240">
        <f>1+A25</f>
        <v>10</v>
      </c>
      <c r="B29" s="243"/>
      <c r="C29" s="229" t="s">
        <v>461</v>
      </c>
      <c r="D29" s="306" t="s">
        <v>285</v>
      </c>
      <c r="E29" s="231" t="s">
        <v>110</v>
      </c>
      <c r="F29" s="243" t="s">
        <v>409</v>
      </c>
      <c r="G29" s="243" t="s">
        <v>410</v>
      </c>
      <c r="H29" s="414"/>
      <c r="I29" s="414"/>
      <c r="J29" s="306" t="s">
        <v>413</v>
      </c>
      <c r="K29" s="231" t="s">
        <v>286</v>
      </c>
      <c r="L29" s="410"/>
    </row>
    <row r="30" spans="1:12" ht="13.5" customHeight="1">
      <c r="A30" s="240">
        <f aca="true" t="shared" si="1" ref="A30:A93">1+A29</f>
        <v>11</v>
      </c>
      <c r="B30" s="243"/>
      <c r="C30" s="229" t="s">
        <v>461</v>
      </c>
      <c r="D30" s="306" t="s">
        <v>285</v>
      </c>
      <c r="E30" s="231" t="s">
        <v>110</v>
      </c>
      <c r="F30" s="243" t="s">
        <v>409</v>
      </c>
      <c r="G30" s="243" t="s">
        <v>410</v>
      </c>
      <c r="H30" s="414"/>
      <c r="I30" s="414"/>
      <c r="J30" s="306" t="s">
        <v>413</v>
      </c>
      <c r="K30" s="231" t="s">
        <v>286</v>
      </c>
      <c r="L30" s="312" t="s">
        <v>459</v>
      </c>
    </row>
    <row r="31" spans="1:12" ht="13.5" customHeight="1">
      <c r="A31" s="240">
        <f t="shared" si="1"/>
        <v>12</v>
      </c>
      <c r="B31" s="243"/>
      <c r="C31" s="229" t="s">
        <v>461</v>
      </c>
      <c r="D31" s="306" t="s">
        <v>285</v>
      </c>
      <c r="E31" s="231" t="s">
        <v>110</v>
      </c>
      <c r="F31" s="243" t="s">
        <v>409</v>
      </c>
      <c r="G31" s="243" t="s">
        <v>410</v>
      </c>
      <c r="H31" s="414"/>
      <c r="I31" s="414"/>
      <c r="J31" s="306" t="s">
        <v>413</v>
      </c>
      <c r="K31" s="231" t="s">
        <v>286</v>
      </c>
      <c r="L31" s="312" t="s">
        <v>460</v>
      </c>
    </row>
    <row r="32" spans="1:12" ht="13.5" customHeight="1">
      <c r="A32" s="240">
        <f t="shared" si="1"/>
        <v>13</v>
      </c>
      <c r="B32" s="243"/>
      <c r="C32" s="229" t="s">
        <v>461</v>
      </c>
      <c r="D32" s="306" t="s">
        <v>285</v>
      </c>
      <c r="E32" s="231" t="s">
        <v>110</v>
      </c>
      <c r="F32" s="243" t="s">
        <v>409</v>
      </c>
      <c r="G32" s="243" t="s">
        <v>410</v>
      </c>
      <c r="H32" s="414"/>
      <c r="I32" s="414"/>
      <c r="J32" s="306" t="s">
        <v>413</v>
      </c>
      <c r="K32" s="231" t="s">
        <v>286</v>
      </c>
      <c r="L32" s="312" t="s">
        <v>462</v>
      </c>
    </row>
    <row r="33" spans="1:12" ht="12.75">
      <c r="A33" s="240">
        <f t="shared" si="1"/>
        <v>14</v>
      </c>
      <c r="B33" s="243"/>
      <c r="C33" s="229" t="s">
        <v>461</v>
      </c>
      <c r="D33" s="306" t="s">
        <v>285</v>
      </c>
      <c r="E33" s="231" t="s">
        <v>110</v>
      </c>
      <c r="F33" s="243" t="s">
        <v>409</v>
      </c>
      <c r="G33" s="243" t="s">
        <v>410</v>
      </c>
      <c r="H33" s="414"/>
      <c r="I33" s="414"/>
      <c r="J33" s="306" t="s">
        <v>413</v>
      </c>
      <c r="K33" s="231" t="s">
        <v>286</v>
      </c>
      <c r="L33" s="272"/>
    </row>
    <row r="34" spans="1:12" ht="12.75">
      <c r="A34" s="240">
        <f t="shared" si="1"/>
        <v>15</v>
      </c>
      <c r="B34" s="243"/>
      <c r="C34" s="229" t="s">
        <v>461</v>
      </c>
      <c r="D34" s="306" t="s">
        <v>285</v>
      </c>
      <c r="E34" s="231" t="s">
        <v>110</v>
      </c>
      <c r="F34" s="243" t="s">
        <v>409</v>
      </c>
      <c r="G34" s="243" t="s">
        <v>410</v>
      </c>
      <c r="H34" s="414"/>
      <c r="I34" s="414"/>
      <c r="J34" s="306" t="s">
        <v>413</v>
      </c>
      <c r="K34" s="231" t="s">
        <v>286</v>
      </c>
      <c r="L34" s="272"/>
    </row>
    <row r="35" spans="1:12" ht="12.75">
      <c r="A35" s="240">
        <f t="shared" si="1"/>
        <v>16</v>
      </c>
      <c r="B35" s="243"/>
      <c r="C35" s="229" t="s">
        <v>461</v>
      </c>
      <c r="D35" s="306" t="s">
        <v>285</v>
      </c>
      <c r="E35" s="231" t="s">
        <v>110</v>
      </c>
      <c r="F35" s="243" t="s">
        <v>409</v>
      </c>
      <c r="G35" s="243" t="s">
        <v>410</v>
      </c>
      <c r="H35" s="414"/>
      <c r="I35" s="414"/>
      <c r="J35" s="306" t="s">
        <v>413</v>
      </c>
      <c r="K35" s="231" t="s">
        <v>286</v>
      </c>
      <c r="L35" s="272"/>
    </row>
    <row r="36" spans="1:12" ht="12.75">
      <c r="A36" s="240">
        <f t="shared" si="1"/>
        <v>17</v>
      </c>
      <c r="B36" s="243"/>
      <c r="C36" s="229" t="s">
        <v>461</v>
      </c>
      <c r="D36" s="306" t="s">
        <v>285</v>
      </c>
      <c r="E36" s="231" t="s">
        <v>110</v>
      </c>
      <c r="F36" s="243" t="s">
        <v>409</v>
      </c>
      <c r="G36" s="243" t="s">
        <v>410</v>
      </c>
      <c r="H36" s="414"/>
      <c r="I36" s="414"/>
      <c r="J36" s="306" t="s">
        <v>413</v>
      </c>
      <c r="K36" s="231" t="s">
        <v>286</v>
      </c>
      <c r="L36" s="272"/>
    </row>
    <row r="37" spans="1:12" ht="12.75">
      <c r="A37" s="240">
        <f t="shared" si="1"/>
        <v>18</v>
      </c>
      <c r="B37" s="243"/>
      <c r="C37" s="229" t="s">
        <v>461</v>
      </c>
      <c r="D37" s="306" t="s">
        <v>285</v>
      </c>
      <c r="E37" s="231" t="s">
        <v>110</v>
      </c>
      <c r="F37" s="243" t="s">
        <v>409</v>
      </c>
      <c r="G37" s="243" t="s">
        <v>410</v>
      </c>
      <c r="H37" s="414"/>
      <c r="I37" s="414"/>
      <c r="J37" s="306" t="s">
        <v>413</v>
      </c>
      <c r="K37" s="231" t="s">
        <v>286</v>
      </c>
      <c r="L37" s="272"/>
    </row>
    <row r="38" spans="1:12" ht="12.75">
      <c r="A38" s="240">
        <f t="shared" si="1"/>
        <v>19</v>
      </c>
      <c r="B38" s="243"/>
      <c r="C38" s="229" t="s">
        <v>461</v>
      </c>
      <c r="D38" s="306" t="s">
        <v>285</v>
      </c>
      <c r="E38" s="231" t="s">
        <v>110</v>
      </c>
      <c r="F38" s="243" t="s">
        <v>409</v>
      </c>
      <c r="G38" s="243" t="s">
        <v>410</v>
      </c>
      <c r="H38" s="414"/>
      <c r="I38" s="414"/>
      <c r="J38" s="306" t="s">
        <v>413</v>
      </c>
      <c r="K38" s="231" t="s">
        <v>286</v>
      </c>
      <c r="L38" s="272"/>
    </row>
    <row r="39" spans="1:12" ht="12.75">
      <c r="A39" s="240">
        <f t="shared" si="1"/>
        <v>20</v>
      </c>
      <c r="B39" s="243"/>
      <c r="C39" s="229" t="s">
        <v>461</v>
      </c>
      <c r="D39" s="306" t="s">
        <v>285</v>
      </c>
      <c r="E39" s="231" t="s">
        <v>110</v>
      </c>
      <c r="F39" s="243" t="s">
        <v>409</v>
      </c>
      <c r="G39" s="243" t="s">
        <v>410</v>
      </c>
      <c r="H39" s="414"/>
      <c r="I39" s="414"/>
      <c r="J39" s="306" t="s">
        <v>413</v>
      </c>
      <c r="K39" s="231" t="s">
        <v>286</v>
      </c>
      <c r="L39" s="272"/>
    </row>
    <row r="40" spans="1:12" ht="12.75">
      <c r="A40" s="240">
        <f t="shared" si="1"/>
        <v>21</v>
      </c>
      <c r="B40" s="243"/>
      <c r="C40" s="229" t="s">
        <v>461</v>
      </c>
      <c r="D40" s="306" t="s">
        <v>285</v>
      </c>
      <c r="E40" s="231" t="s">
        <v>110</v>
      </c>
      <c r="F40" s="243" t="s">
        <v>409</v>
      </c>
      <c r="G40" s="243" t="s">
        <v>410</v>
      </c>
      <c r="H40" s="414"/>
      <c r="I40" s="414"/>
      <c r="J40" s="306" t="s">
        <v>413</v>
      </c>
      <c r="K40" s="231" t="s">
        <v>286</v>
      </c>
      <c r="L40" s="272"/>
    </row>
    <row r="41" spans="1:11" ht="12.75">
      <c r="A41" s="240">
        <f t="shared" si="1"/>
        <v>22</v>
      </c>
      <c r="B41" s="243"/>
      <c r="C41" s="229" t="s">
        <v>461</v>
      </c>
      <c r="D41" s="306" t="s">
        <v>285</v>
      </c>
      <c r="E41" s="231" t="s">
        <v>110</v>
      </c>
      <c r="F41" s="243" t="s">
        <v>409</v>
      </c>
      <c r="G41" s="243" t="s">
        <v>410</v>
      </c>
      <c r="H41" s="414"/>
      <c r="I41" s="414"/>
      <c r="J41" s="306" t="s">
        <v>413</v>
      </c>
      <c r="K41" s="231" t="s">
        <v>286</v>
      </c>
    </row>
    <row r="42" spans="1:11" ht="12.75">
      <c r="A42" s="240">
        <f t="shared" si="1"/>
        <v>23</v>
      </c>
      <c r="B42" s="243"/>
      <c r="C42" s="229" t="s">
        <v>461</v>
      </c>
      <c r="D42" s="306" t="s">
        <v>285</v>
      </c>
      <c r="E42" s="231" t="s">
        <v>110</v>
      </c>
      <c r="F42" s="243" t="s">
        <v>409</v>
      </c>
      <c r="G42" s="243" t="s">
        <v>410</v>
      </c>
      <c r="H42" s="414"/>
      <c r="I42" s="414"/>
      <c r="J42" s="306" t="s">
        <v>413</v>
      </c>
      <c r="K42" s="231" t="s">
        <v>286</v>
      </c>
    </row>
    <row r="43" spans="1:11" ht="12.75">
      <c r="A43" s="240">
        <f t="shared" si="1"/>
        <v>24</v>
      </c>
      <c r="B43" s="243"/>
      <c r="C43" s="229" t="s">
        <v>461</v>
      </c>
      <c r="D43" s="306" t="s">
        <v>285</v>
      </c>
      <c r="E43" s="231" t="s">
        <v>110</v>
      </c>
      <c r="F43" s="243" t="s">
        <v>409</v>
      </c>
      <c r="G43" s="243" t="s">
        <v>410</v>
      </c>
      <c r="H43" s="414"/>
      <c r="I43" s="414"/>
      <c r="J43" s="306" t="s">
        <v>413</v>
      </c>
      <c r="K43" s="231" t="s">
        <v>286</v>
      </c>
    </row>
    <row r="44" spans="1:11" ht="12.75">
      <c r="A44" s="240">
        <f t="shared" si="1"/>
        <v>25</v>
      </c>
      <c r="B44" s="243"/>
      <c r="C44" s="229" t="s">
        <v>461</v>
      </c>
      <c r="D44" s="306" t="s">
        <v>285</v>
      </c>
      <c r="E44" s="231" t="s">
        <v>110</v>
      </c>
      <c r="F44" s="243" t="s">
        <v>409</v>
      </c>
      <c r="G44" s="243" t="s">
        <v>410</v>
      </c>
      <c r="H44" s="414"/>
      <c r="I44" s="414"/>
      <c r="J44" s="306" t="s">
        <v>413</v>
      </c>
      <c r="K44" s="231" t="s">
        <v>286</v>
      </c>
    </row>
    <row r="45" spans="1:11" ht="12.75">
      <c r="A45" s="240">
        <f t="shared" si="1"/>
        <v>26</v>
      </c>
      <c r="B45" s="243"/>
      <c r="C45" s="229" t="s">
        <v>461</v>
      </c>
      <c r="D45" s="306" t="s">
        <v>285</v>
      </c>
      <c r="E45" s="231" t="s">
        <v>110</v>
      </c>
      <c r="F45" s="243" t="s">
        <v>409</v>
      </c>
      <c r="G45" s="243" t="s">
        <v>410</v>
      </c>
      <c r="H45" s="414"/>
      <c r="I45" s="414"/>
      <c r="J45" s="306" t="s">
        <v>413</v>
      </c>
      <c r="K45" s="231" t="s">
        <v>286</v>
      </c>
    </row>
    <row r="46" spans="1:11" ht="12.75">
      <c r="A46" s="240">
        <f t="shared" si="1"/>
        <v>27</v>
      </c>
      <c r="B46" s="243"/>
      <c r="C46" s="229" t="s">
        <v>461</v>
      </c>
      <c r="D46" s="306" t="s">
        <v>285</v>
      </c>
      <c r="E46" s="231" t="s">
        <v>110</v>
      </c>
      <c r="F46" s="243" t="s">
        <v>409</v>
      </c>
      <c r="G46" s="243" t="s">
        <v>410</v>
      </c>
      <c r="H46" s="414"/>
      <c r="I46" s="414"/>
      <c r="J46" s="306" t="s">
        <v>413</v>
      </c>
      <c r="K46" s="231" t="s">
        <v>286</v>
      </c>
    </row>
    <row r="47" spans="1:11" ht="12.75">
      <c r="A47" s="240">
        <f t="shared" si="1"/>
        <v>28</v>
      </c>
      <c r="B47" s="243"/>
      <c r="C47" s="229" t="s">
        <v>461</v>
      </c>
      <c r="D47" s="306" t="s">
        <v>285</v>
      </c>
      <c r="E47" s="231" t="s">
        <v>110</v>
      </c>
      <c r="F47" s="243" t="s">
        <v>409</v>
      </c>
      <c r="G47" s="243" t="s">
        <v>410</v>
      </c>
      <c r="H47" s="414"/>
      <c r="I47" s="414"/>
      <c r="J47" s="306" t="s">
        <v>413</v>
      </c>
      <c r="K47" s="231" t="s">
        <v>286</v>
      </c>
    </row>
    <row r="48" spans="1:11" ht="12.75">
      <c r="A48" s="240">
        <f t="shared" si="1"/>
        <v>29</v>
      </c>
      <c r="B48" s="243"/>
      <c r="C48" s="229" t="s">
        <v>461</v>
      </c>
      <c r="D48" s="306" t="s">
        <v>285</v>
      </c>
      <c r="E48" s="231" t="s">
        <v>110</v>
      </c>
      <c r="F48" s="243" t="s">
        <v>409</v>
      </c>
      <c r="G48" s="243" t="s">
        <v>410</v>
      </c>
      <c r="H48" s="414"/>
      <c r="I48" s="414"/>
      <c r="J48" s="306" t="s">
        <v>413</v>
      </c>
      <c r="K48" s="231" t="s">
        <v>286</v>
      </c>
    </row>
    <row r="49" spans="1:11" ht="12.75">
      <c r="A49" s="240">
        <f t="shared" si="1"/>
        <v>30</v>
      </c>
      <c r="B49" s="243"/>
      <c r="C49" s="229" t="s">
        <v>461</v>
      </c>
      <c r="D49" s="306" t="s">
        <v>285</v>
      </c>
      <c r="E49" s="231" t="s">
        <v>110</v>
      </c>
      <c r="F49" s="243" t="s">
        <v>409</v>
      </c>
      <c r="G49" s="243" t="s">
        <v>410</v>
      </c>
      <c r="H49" s="414"/>
      <c r="I49" s="414"/>
      <c r="J49" s="306" t="s">
        <v>413</v>
      </c>
      <c r="K49" s="231" t="s">
        <v>286</v>
      </c>
    </row>
    <row r="50" spans="1:11" ht="12.75">
      <c r="A50" s="240">
        <f t="shared" si="1"/>
        <v>31</v>
      </c>
      <c r="B50" s="243"/>
      <c r="C50" s="229" t="s">
        <v>461</v>
      </c>
      <c r="D50" s="306" t="s">
        <v>285</v>
      </c>
      <c r="E50" s="231" t="s">
        <v>110</v>
      </c>
      <c r="F50" s="243" t="s">
        <v>409</v>
      </c>
      <c r="G50" s="243" t="s">
        <v>410</v>
      </c>
      <c r="H50" s="414"/>
      <c r="I50" s="414"/>
      <c r="J50" s="306" t="s">
        <v>413</v>
      </c>
      <c r="K50" s="231" t="s">
        <v>286</v>
      </c>
    </row>
    <row r="51" spans="1:11" ht="12.75">
      <c r="A51" s="240">
        <f t="shared" si="1"/>
        <v>32</v>
      </c>
      <c r="B51" s="243"/>
      <c r="C51" s="229" t="s">
        <v>461</v>
      </c>
      <c r="D51" s="306" t="s">
        <v>285</v>
      </c>
      <c r="E51" s="231" t="s">
        <v>110</v>
      </c>
      <c r="F51" s="243" t="s">
        <v>409</v>
      </c>
      <c r="G51" s="243" t="s">
        <v>410</v>
      </c>
      <c r="H51" s="414"/>
      <c r="I51" s="414"/>
      <c r="J51" s="306" t="s">
        <v>413</v>
      </c>
      <c r="K51" s="231" t="s">
        <v>286</v>
      </c>
    </row>
    <row r="52" spans="1:11" ht="12.75">
      <c r="A52" s="240">
        <f t="shared" si="1"/>
        <v>33</v>
      </c>
      <c r="B52" s="243"/>
      <c r="C52" s="229" t="s">
        <v>461</v>
      </c>
      <c r="D52" s="306" t="s">
        <v>285</v>
      </c>
      <c r="E52" s="231" t="s">
        <v>110</v>
      </c>
      <c r="F52" s="243" t="s">
        <v>409</v>
      </c>
      <c r="G52" s="243" t="s">
        <v>410</v>
      </c>
      <c r="H52" s="414"/>
      <c r="I52" s="414"/>
      <c r="J52" s="306" t="s">
        <v>413</v>
      </c>
      <c r="K52" s="231" t="s">
        <v>286</v>
      </c>
    </row>
    <row r="53" spans="1:11" ht="12.75">
      <c r="A53" s="240">
        <f t="shared" si="1"/>
        <v>34</v>
      </c>
      <c r="B53" s="243"/>
      <c r="C53" s="229" t="s">
        <v>461</v>
      </c>
      <c r="D53" s="306" t="s">
        <v>285</v>
      </c>
      <c r="E53" s="231" t="s">
        <v>110</v>
      </c>
      <c r="F53" s="243" t="s">
        <v>409</v>
      </c>
      <c r="G53" s="243" t="s">
        <v>410</v>
      </c>
      <c r="H53" s="414"/>
      <c r="I53" s="414"/>
      <c r="J53" s="306" t="s">
        <v>413</v>
      </c>
      <c r="K53" s="231" t="s">
        <v>286</v>
      </c>
    </row>
    <row r="54" spans="1:11" ht="12.75">
      <c r="A54" s="240">
        <f t="shared" si="1"/>
        <v>35</v>
      </c>
      <c r="B54" s="243"/>
      <c r="C54" s="229" t="s">
        <v>461</v>
      </c>
      <c r="D54" s="306" t="s">
        <v>285</v>
      </c>
      <c r="E54" s="231" t="s">
        <v>110</v>
      </c>
      <c r="F54" s="243" t="s">
        <v>409</v>
      </c>
      <c r="G54" s="243" t="s">
        <v>410</v>
      </c>
      <c r="H54" s="414"/>
      <c r="I54" s="414"/>
      <c r="J54" s="306" t="s">
        <v>413</v>
      </c>
      <c r="K54" s="231" t="s">
        <v>286</v>
      </c>
    </row>
    <row r="55" spans="1:11" ht="12.75">
      <c r="A55" s="240">
        <f t="shared" si="1"/>
        <v>36</v>
      </c>
      <c r="B55" s="243"/>
      <c r="C55" s="229" t="s">
        <v>461</v>
      </c>
      <c r="D55" s="306" t="s">
        <v>285</v>
      </c>
      <c r="E55" s="231" t="s">
        <v>110</v>
      </c>
      <c r="F55" s="243" t="s">
        <v>409</v>
      </c>
      <c r="G55" s="243" t="s">
        <v>410</v>
      </c>
      <c r="H55" s="414"/>
      <c r="I55" s="414"/>
      <c r="J55" s="306" t="s">
        <v>413</v>
      </c>
      <c r="K55" s="231" t="s">
        <v>286</v>
      </c>
    </row>
    <row r="56" spans="1:11" ht="12.75">
      <c r="A56" s="240">
        <f t="shared" si="1"/>
        <v>37</v>
      </c>
      <c r="B56" s="243"/>
      <c r="C56" s="229" t="s">
        <v>461</v>
      </c>
      <c r="D56" s="306" t="s">
        <v>285</v>
      </c>
      <c r="E56" s="231" t="s">
        <v>110</v>
      </c>
      <c r="F56" s="243" t="s">
        <v>409</v>
      </c>
      <c r="G56" s="243" t="s">
        <v>410</v>
      </c>
      <c r="H56" s="414"/>
      <c r="I56" s="414"/>
      <c r="J56" s="306" t="s">
        <v>413</v>
      </c>
      <c r="K56" s="231" t="s">
        <v>286</v>
      </c>
    </row>
    <row r="57" spans="1:11" ht="12.75">
      <c r="A57" s="240">
        <f t="shared" si="1"/>
        <v>38</v>
      </c>
      <c r="B57" s="243"/>
      <c r="C57" s="229" t="s">
        <v>461</v>
      </c>
      <c r="D57" s="306" t="s">
        <v>285</v>
      </c>
      <c r="E57" s="231" t="s">
        <v>110</v>
      </c>
      <c r="F57" s="243" t="s">
        <v>409</v>
      </c>
      <c r="G57" s="243" t="s">
        <v>410</v>
      </c>
      <c r="H57" s="414"/>
      <c r="I57" s="414"/>
      <c r="J57" s="306" t="s">
        <v>413</v>
      </c>
      <c r="K57" s="231" t="s">
        <v>286</v>
      </c>
    </row>
    <row r="58" spans="1:11" ht="12.75">
      <c r="A58" s="240">
        <f t="shared" si="1"/>
        <v>39</v>
      </c>
      <c r="B58" s="243"/>
      <c r="C58" s="229" t="s">
        <v>461</v>
      </c>
      <c r="D58" s="306" t="s">
        <v>285</v>
      </c>
      <c r="E58" s="231" t="s">
        <v>110</v>
      </c>
      <c r="F58" s="243" t="s">
        <v>409</v>
      </c>
      <c r="G58" s="243" t="s">
        <v>410</v>
      </c>
      <c r="H58" s="414"/>
      <c r="I58" s="414"/>
      <c r="J58" s="306" t="s">
        <v>413</v>
      </c>
      <c r="K58" s="231" t="s">
        <v>286</v>
      </c>
    </row>
    <row r="59" spans="1:11" ht="12.75">
      <c r="A59" s="240">
        <f t="shared" si="1"/>
        <v>40</v>
      </c>
      <c r="B59" s="243"/>
      <c r="C59" s="229" t="s">
        <v>461</v>
      </c>
      <c r="D59" s="306" t="s">
        <v>285</v>
      </c>
      <c r="E59" s="231" t="s">
        <v>110</v>
      </c>
      <c r="F59" s="243" t="s">
        <v>409</v>
      </c>
      <c r="G59" s="243" t="s">
        <v>410</v>
      </c>
      <c r="H59" s="414"/>
      <c r="I59" s="414"/>
      <c r="J59" s="306" t="s">
        <v>413</v>
      </c>
      <c r="K59" s="231" t="s">
        <v>286</v>
      </c>
    </row>
    <row r="60" spans="1:11" ht="12.75">
      <c r="A60" s="240">
        <f t="shared" si="1"/>
        <v>41</v>
      </c>
      <c r="B60" s="243"/>
      <c r="C60" s="229" t="s">
        <v>461</v>
      </c>
      <c r="D60" s="306" t="s">
        <v>285</v>
      </c>
      <c r="E60" s="231" t="s">
        <v>110</v>
      </c>
      <c r="F60" s="243" t="s">
        <v>409</v>
      </c>
      <c r="G60" s="243" t="s">
        <v>410</v>
      </c>
      <c r="H60" s="414"/>
      <c r="I60" s="414"/>
      <c r="J60" s="306" t="s">
        <v>413</v>
      </c>
      <c r="K60" s="231" t="s">
        <v>286</v>
      </c>
    </row>
    <row r="61" spans="1:11" ht="12.75">
      <c r="A61" s="240">
        <f t="shared" si="1"/>
        <v>42</v>
      </c>
      <c r="B61" s="243"/>
      <c r="C61" s="229" t="s">
        <v>461</v>
      </c>
      <c r="D61" s="306" t="s">
        <v>285</v>
      </c>
      <c r="E61" s="231" t="s">
        <v>110</v>
      </c>
      <c r="F61" s="243" t="s">
        <v>409</v>
      </c>
      <c r="G61" s="243" t="s">
        <v>410</v>
      </c>
      <c r="H61" s="414"/>
      <c r="I61" s="414"/>
      <c r="J61" s="306" t="s">
        <v>413</v>
      </c>
      <c r="K61" s="231" t="s">
        <v>286</v>
      </c>
    </row>
    <row r="62" spans="1:11" ht="12.75">
      <c r="A62" s="240">
        <f t="shared" si="1"/>
        <v>43</v>
      </c>
      <c r="B62" s="243"/>
      <c r="C62" s="229" t="s">
        <v>461</v>
      </c>
      <c r="D62" s="306" t="s">
        <v>285</v>
      </c>
      <c r="E62" s="231" t="s">
        <v>110</v>
      </c>
      <c r="F62" s="243" t="s">
        <v>409</v>
      </c>
      <c r="G62" s="243" t="s">
        <v>410</v>
      </c>
      <c r="H62" s="414"/>
      <c r="I62" s="414"/>
      <c r="J62" s="306" t="s">
        <v>413</v>
      </c>
      <c r="K62" s="231" t="s">
        <v>286</v>
      </c>
    </row>
    <row r="63" spans="1:11" ht="12.75">
      <c r="A63" s="240">
        <f t="shared" si="1"/>
        <v>44</v>
      </c>
      <c r="B63" s="243"/>
      <c r="C63" s="229" t="s">
        <v>461</v>
      </c>
      <c r="D63" s="306" t="s">
        <v>285</v>
      </c>
      <c r="E63" s="231" t="s">
        <v>110</v>
      </c>
      <c r="F63" s="243" t="s">
        <v>409</v>
      </c>
      <c r="G63" s="243" t="s">
        <v>410</v>
      </c>
      <c r="H63" s="414"/>
      <c r="I63" s="414"/>
      <c r="J63" s="306" t="s">
        <v>413</v>
      </c>
      <c r="K63" s="231" t="s">
        <v>286</v>
      </c>
    </row>
    <row r="64" spans="1:11" ht="12.75">
      <c r="A64" s="240">
        <f t="shared" si="1"/>
        <v>45</v>
      </c>
      <c r="B64" s="243"/>
      <c r="C64" s="229" t="s">
        <v>461</v>
      </c>
      <c r="D64" s="306" t="s">
        <v>285</v>
      </c>
      <c r="E64" s="231" t="s">
        <v>110</v>
      </c>
      <c r="F64" s="243" t="s">
        <v>409</v>
      </c>
      <c r="G64" s="243" t="s">
        <v>410</v>
      </c>
      <c r="H64" s="414"/>
      <c r="I64" s="414"/>
      <c r="J64" s="306" t="s">
        <v>413</v>
      </c>
      <c r="K64" s="231" t="s">
        <v>286</v>
      </c>
    </row>
    <row r="65" spans="1:11" ht="12.75">
      <c r="A65" s="240">
        <f t="shared" si="1"/>
        <v>46</v>
      </c>
      <c r="B65" s="243"/>
      <c r="C65" s="229" t="s">
        <v>461</v>
      </c>
      <c r="D65" s="306" t="s">
        <v>285</v>
      </c>
      <c r="E65" s="231" t="s">
        <v>110</v>
      </c>
      <c r="F65" s="243" t="s">
        <v>409</v>
      </c>
      <c r="G65" s="243" t="s">
        <v>410</v>
      </c>
      <c r="H65" s="414"/>
      <c r="I65" s="414"/>
      <c r="J65" s="306" t="s">
        <v>413</v>
      </c>
      <c r="K65" s="231" t="s">
        <v>286</v>
      </c>
    </row>
    <row r="66" spans="1:11" ht="12.75">
      <c r="A66" s="240">
        <f t="shared" si="1"/>
        <v>47</v>
      </c>
      <c r="B66" s="243"/>
      <c r="C66" s="229" t="s">
        <v>461</v>
      </c>
      <c r="D66" s="306" t="s">
        <v>285</v>
      </c>
      <c r="E66" s="231" t="s">
        <v>110</v>
      </c>
      <c r="F66" s="243" t="s">
        <v>409</v>
      </c>
      <c r="G66" s="243" t="s">
        <v>410</v>
      </c>
      <c r="H66" s="414"/>
      <c r="I66" s="414"/>
      <c r="J66" s="306" t="s">
        <v>413</v>
      </c>
      <c r="K66" s="231" t="s">
        <v>286</v>
      </c>
    </row>
    <row r="67" spans="1:11" ht="12.75">
      <c r="A67" s="240">
        <f t="shared" si="1"/>
        <v>48</v>
      </c>
      <c r="B67" s="243"/>
      <c r="C67" s="229" t="s">
        <v>461</v>
      </c>
      <c r="D67" s="306" t="s">
        <v>285</v>
      </c>
      <c r="E67" s="231" t="s">
        <v>110</v>
      </c>
      <c r="F67" s="243" t="s">
        <v>409</v>
      </c>
      <c r="G67" s="243" t="s">
        <v>410</v>
      </c>
      <c r="H67" s="414"/>
      <c r="I67" s="414"/>
      <c r="J67" s="306" t="s">
        <v>413</v>
      </c>
      <c r="K67" s="231" t="s">
        <v>286</v>
      </c>
    </row>
    <row r="68" spans="1:11" ht="12.75">
      <c r="A68" s="240">
        <f t="shared" si="1"/>
        <v>49</v>
      </c>
      <c r="B68" s="243"/>
      <c r="C68" s="229" t="s">
        <v>461</v>
      </c>
      <c r="D68" s="306" t="s">
        <v>285</v>
      </c>
      <c r="E68" s="231" t="s">
        <v>110</v>
      </c>
      <c r="F68" s="243" t="s">
        <v>409</v>
      </c>
      <c r="G68" s="243" t="s">
        <v>410</v>
      </c>
      <c r="H68" s="414"/>
      <c r="I68" s="414"/>
      <c r="J68" s="306" t="s">
        <v>413</v>
      </c>
      <c r="K68" s="231" t="s">
        <v>286</v>
      </c>
    </row>
    <row r="69" spans="1:11" ht="12.75">
      <c r="A69" s="240">
        <f t="shared" si="1"/>
        <v>50</v>
      </c>
      <c r="B69" s="243"/>
      <c r="C69" s="229" t="s">
        <v>461</v>
      </c>
      <c r="D69" s="306" t="s">
        <v>285</v>
      </c>
      <c r="E69" s="231" t="s">
        <v>110</v>
      </c>
      <c r="F69" s="243" t="s">
        <v>409</v>
      </c>
      <c r="G69" s="243" t="s">
        <v>410</v>
      </c>
      <c r="H69" s="414"/>
      <c r="I69" s="414"/>
      <c r="J69" s="306" t="s">
        <v>413</v>
      </c>
      <c r="K69" s="231" t="s">
        <v>286</v>
      </c>
    </row>
    <row r="70" spans="1:11" ht="12.75">
      <c r="A70" s="240">
        <f t="shared" si="1"/>
        <v>51</v>
      </c>
      <c r="B70" s="243"/>
      <c r="C70" s="229" t="s">
        <v>461</v>
      </c>
      <c r="D70" s="306" t="s">
        <v>285</v>
      </c>
      <c r="E70" s="231" t="s">
        <v>110</v>
      </c>
      <c r="F70" s="243" t="s">
        <v>409</v>
      </c>
      <c r="G70" s="243" t="s">
        <v>410</v>
      </c>
      <c r="H70" s="414"/>
      <c r="I70" s="414"/>
      <c r="J70" s="306" t="s">
        <v>413</v>
      </c>
      <c r="K70" s="231" t="s">
        <v>286</v>
      </c>
    </row>
    <row r="71" spans="1:11" ht="12.75">
      <c r="A71" s="240">
        <f t="shared" si="1"/>
        <v>52</v>
      </c>
      <c r="B71" s="243"/>
      <c r="C71" s="229" t="s">
        <v>461</v>
      </c>
      <c r="D71" s="306" t="s">
        <v>285</v>
      </c>
      <c r="E71" s="231" t="s">
        <v>110</v>
      </c>
      <c r="F71" s="243" t="s">
        <v>409</v>
      </c>
      <c r="G71" s="243" t="s">
        <v>410</v>
      </c>
      <c r="H71" s="414"/>
      <c r="I71" s="414"/>
      <c r="J71" s="306" t="s">
        <v>413</v>
      </c>
      <c r="K71" s="231" t="s">
        <v>286</v>
      </c>
    </row>
    <row r="72" spans="1:11" ht="12.75">
      <c r="A72" s="240">
        <f t="shared" si="1"/>
        <v>53</v>
      </c>
      <c r="B72" s="243"/>
      <c r="C72" s="229" t="s">
        <v>461</v>
      </c>
      <c r="D72" s="306" t="s">
        <v>285</v>
      </c>
      <c r="E72" s="231" t="s">
        <v>110</v>
      </c>
      <c r="F72" s="243" t="s">
        <v>409</v>
      </c>
      <c r="G72" s="243" t="s">
        <v>410</v>
      </c>
      <c r="H72" s="414"/>
      <c r="I72" s="414"/>
      <c r="J72" s="306" t="s">
        <v>413</v>
      </c>
      <c r="K72" s="231" t="s">
        <v>286</v>
      </c>
    </row>
    <row r="73" spans="1:11" ht="12.75">
      <c r="A73" s="240">
        <f t="shared" si="1"/>
        <v>54</v>
      </c>
      <c r="B73" s="243"/>
      <c r="C73" s="229" t="s">
        <v>461</v>
      </c>
      <c r="D73" s="306" t="s">
        <v>285</v>
      </c>
      <c r="E73" s="231" t="s">
        <v>110</v>
      </c>
      <c r="F73" s="243" t="s">
        <v>409</v>
      </c>
      <c r="G73" s="243" t="s">
        <v>410</v>
      </c>
      <c r="H73" s="414"/>
      <c r="I73" s="414"/>
      <c r="J73" s="306" t="s">
        <v>413</v>
      </c>
      <c r="K73" s="231" t="s">
        <v>286</v>
      </c>
    </row>
    <row r="74" spans="1:11" ht="12.75">
      <c r="A74" s="240">
        <f t="shared" si="1"/>
        <v>55</v>
      </c>
      <c r="B74" s="243"/>
      <c r="C74" s="229" t="s">
        <v>461</v>
      </c>
      <c r="D74" s="306" t="s">
        <v>285</v>
      </c>
      <c r="E74" s="231" t="s">
        <v>110</v>
      </c>
      <c r="F74" s="243" t="s">
        <v>409</v>
      </c>
      <c r="G74" s="243" t="s">
        <v>410</v>
      </c>
      <c r="H74" s="414"/>
      <c r="I74" s="414"/>
      <c r="J74" s="306" t="s">
        <v>413</v>
      </c>
      <c r="K74" s="231" t="s">
        <v>286</v>
      </c>
    </row>
    <row r="75" spans="1:11" ht="12.75">
      <c r="A75" s="240">
        <f t="shared" si="1"/>
        <v>56</v>
      </c>
      <c r="B75" s="243"/>
      <c r="C75" s="229" t="s">
        <v>461</v>
      </c>
      <c r="D75" s="306" t="s">
        <v>285</v>
      </c>
      <c r="E75" s="231" t="s">
        <v>110</v>
      </c>
      <c r="F75" s="243" t="s">
        <v>409</v>
      </c>
      <c r="G75" s="243" t="s">
        <v>410</v>
      </c>
      <c r="H75" s="414"/>
      <c r="I75" s="414"/>
      <c r="J75" s="306" t="s">
        <v>413</v>
      </c>
      <c r="K75" s="231" t="s">
        <v>286</v>
      </c>
    </row>
    <row r="76" spans="1:11" ht="12.75">
      <c r="A76" s="240">
        <f t="shared" si="1"/>
        <v>57</v>
      </c>
      <c r="B76" s="243"/>
      <c r="C76" s="229" t="s">
        <v>461</v>
      </c>
      <c r="D76" s="306" t="s">
        <v>285</v>
      </c>
      <c r="E76" s="231" t="s">
        <v>110</v>
      </c>
      <c r="F76" s="243" t="s">
        <v>409</v>
      </c>
      <c r="G76" s="243" t="s">
        <v>410</v>
      </c>
      <c r="H76" s="414"/>
      <c r="I76" s="414"/>
      <c r="J76" s="306" t="s">
        <v>413</v>
      </c>
      <c r="K76" s="231" t="s">
        <v>286</v>
      </c>
    </row>
    <row r="77" spans="1:11" ht="12.75">
      <c r="A77" s="240">
        <f t="shared" si="1"/>
        <v>58</v>
      </c>
      <c r="B77" s="243"/>
      <c r="C77" s="229" t="s">
        <v>461</v>
      </c>
      <c r="D77" s="306" t="s">
        <v>285</v>
      </c>
      <c r="E77" s="231" t="s">
        <v>110</v>
      </c>
      <c r="F77" s="243" t="s">
        <v>409</v>
      </c>
      <c r="G77" s="243" t="s">
        <v>410</v>
      </c>
      <c r="H77" s="414"/>
      <c r="I77" s="414"/>
      <c r="J77" s="306" t="s">
        <v>413</v>
      </c>
      <c r="K77" s="231" t="s">
        <v>286</v>
      </c>
    </row>
    <row r="78" spans="1:11" ht="12.75">
      <c r="A78" s="240">
        <f t="shared" si="1"/>
        <v>59</v>
      </c>
      <c r="B78" s="243"/>
      <c r="C78" s="229" t="s">
        <v>461</v>
      </c>
      <c r="D78" s="306" t="s">
        <v>285</v>
      </c>
      <c r="E78" s="231" t="s">
        <v>110</v>
      </c>
      <c r="F78" s="243" t="s">
        <v>409</v>
      </c>
      <c r="G78" s="243" t="s">
        <v>410</v>
      </c>
      <c r="H78" s="414"/>
      <c r="I78" s="414"/>
      <c r="J78" s="306" t="s">
        <v>413</v>
      </c>
      <c r="K78" s="231" t="s">
        <v>286</v>
      </c>
    </row>
    <row r="79" spans="1:11" ht="12.75">
      <c r="A79" s="240">
        <f t="shared" si="1"/>
        <v>60</v>
      </c>
      <c r="B79" s="243"/>
      <c r="C79" s="229" t="s">
        <v>461</v>
      </c>
      <c r="D79" s="306" t="s">
        <v>285</v>
      </c>
      <c r="E79" s="231" t="s">
        <v>110</v>
      </c>
      <c r="F79" s="243" t="s">
        <v>409</v>
      </c>
      <c r="G79" s="243" t="s">
        <v>410</v>
      </c>
      <c r="H79" s="414"/>
      <c r="I79" s="414"/>
      <c r="J79" s="306" t="s">
        <v>413</v>
      </c>
      <c r="K79" s="231" t="s">
        <v>286</v>
      </c>
    </row>
    <row r="80" spans="1:11" ht="12.75">
      <c r="A80" s="240">
        <f t="shared" si="1"/>
        <v>61</v>
      </c>
      <c r="B80" s="243"/>
      <c r="C80" s="229" t="s">
        <v>461</v>
      </c>
      <c r="D80" s="306" t="s">
        <v>285</v>
      </c>
      <c r="E80" s="231" t="s">
        <v>110</v>
      </c>
      <c r="F80" s="243" t="s">
        <v>409</v>
      </c>
      <c r="G80" s="243" t="s">
        <v>410</v>
      </c>
      <c r="H80" s="414"/>
      <c r="I80" s="414"/>
      <c r="J80" s="306" t="s">
        <v>413</v>
      </c>
      <c r="K80" s="231" t="s">
        <v>286</v>
      </c>
    </row>
    <row r="81" spans="1:11" ht="12.75">
      <c r="A81" s="240">
        <f t="shared" si="1"/>
        <v>62</v>
      </c>
      <c r="B81" s="243"/>
      <c r="C81" s="229" t="s">
        <v>461</v>
      </c>
      <c r="D81" s="306" t="s">
        <v>285</v>
      </c>
      <c r="E81" s="231" t="s">
        <v>110</v>
      </c>
      <c r="F81" s="243" t="s">
        <v>409</v>
      </c>
      <c r="G81" s="243" t="s">
        <v>410</v>
      </c>
      <c r="H81" s="414"/>
      <c r="I81" s="414"/>
      <c r="J81" s="306" t="s">
        <v>413</v>
      </c>
      <c r="K81" s="231" t="s">
        <v>286</v>
      </c>
    </row>
    <row r="82" spans="1:11" ht="12.75">
      <c r="A82" s="240">
        <f t="shared" si="1"/>
        <v>63</v>
      </c>
      <c r="B82" s="243"/>
      <c r="C82" s="229" t="s">
        <v>461</v>
      </c>
      <c r="D82" s="306" t="s">
        <v>285</v>
      </c>
      <c r="E82" s="231" t="s">
        <v>110</v>
      </c>
      <c r="F82" s="243" t="s">
        <v>409</v>
      </c>
      <c r="G82" s="243" t="s">
        <v>410</v>
      </c>
      <c r="H82" s="414"/>
      <c r="I82" s="414"/>
      <c r="J82" s="306" t="s">
        <v>413</v>
      </c>
      <c r="K82" s="231" t="s">
        <v>286</v>
      </c>
    </row>
    <row r="83" spans="1:11" ht="12.75">
      <c r="A83" s="240">
        <f t="shared" si="1"/>
        <v>64</v>
      </c>
      <c r="B83" s="243"/>
      <c r="C83" s="229" t="s">
        <v>461</v>
      </c>
      <c r="D83" s="306" t="s">
        <v>285</v>
      </c>
      <c r="E83" s="231" t="s">
        <v>110</v>
      </c>
      <c r="F83" s="243" t="s">
        <v>409</v>
      </c>
      <c r="G83" s="243" t="s">
        <v>410</v>
      </c>
      <c r="H83" s="414"/>
      <c r="I83" s="414"/>
      <c r="J83" s="306" t="s">
        <v>413</v>
      </c>
      <c r="K83" s="231" t="s">
        <v>286</v>
      </c>
    </row>
    <row r="84" spans="1:11" ht="12.75">
      <c r="A84" s="240">
        <f t="shared" si="1"/>
        <v>65</v>
      </c>
      <c r="B84" s="243"/>
      <c r="C84" s="229" t="s">
        <v>461</v>
      </c>
      <c r="D84" s="306" t="s">
        <v>285</v>
      </c>
      <c r="E84" s="231" t="s">
        <v>110</v>
      </c>
      <c r="F84" s="243" t="s">
        <v>409</v>
      </c>
      <c r="G84" s="243" t="s">
        <v>410</v>
      </c>
      <c r="H84" s="414"/>
      <c r="I84" s="414"/>
      <c r="J84" s="306" t="s">
        <v>413</v>
      </c>
      <c r="K84" s="231" t="s">
        <v>286</v>
      </c>
    </row>
    <row r="85" spans="1:11" ht="12.75">
      <c r="A85" s="240">
        <f t="shared" si="1"/>
        <v>66</v>
      </c>
      <c r="B85" s="243"/>
      <c r="C85" s="229" t="s">
        <v>461</v>
      </c>
      <c r="D85" s="306" t="s">
        <v>285</v>
      </c>
      <c r="E85" s="231" t="s">
        <v>110</v>
      </c>
      <c r="F85" s="243" t="s">
        <v>409</v>
      </c>
      <c r="G85" s="243" t="s">
        <v>410</v>
      </c>
      <c r="H85" s="414"/>
      <c r="I85" s="414"/>
      <c r="J85" s="306" t="s">
        <v>413</v>
      </c>
      <c r="K85" s="231" t="s">
        <v>286</v>
      </c>
    </row>
    <row r="86" spans="1:11" ht="12.75">
      <c r="A86" s="240">
        <f t="shared" si="1"/>
        <v>67</v>
      </c>
      <c r="B86" s="243"/>
      <c r="C86" s="229" t="s">
        <v>461</v>
      </c>
      <c r="D86" s="306" t="s">
        <v>285</v>
      </c>
      <c r="E86" s="231" t="s">
        <v>110</v>
      </c>
      <c r="F86" s="243" t="s">
        <v>409</v>
      </c>
      <c r="G86" s="243" t="s">
        <v>410</v>
      </c>
      <c r="H86" s="414"/>
      <c r="I86" s="414"/>
      <c r="J86" s="306" t="s">
        <v>413</v>
      </c>
      <c r="K86" s="231" t="s">
        <v>286</v>
      </c>
    </row>
    <row r="87" spans="1:11" ht="12.75">
      <c r="A87" s="240">
        <f t="shared" si="1"/>
        <v>68</v>
      </c>
      <c r="B87" s="243"/>
      <c r="C87" s="229" t="s">
        <v>461</v>
      </c>
      <c r="D87" s="306" t="s">
        <v>285</v>
      </c>
      <c r="E87" s="231" t="s">
        <v>110</v>
      </c>
      <c r="F87" s="243" t="s">
        <v>409</v>
      </c>
      <c r="G87" s="243" t="s">
        <v>410</v>
      </c>
      <c r="H87" s="414"/>
      <c r="I87" s="414"/>
      <c r="J87" s="306" t="s">
        <v>413</v>
      </c>
      <c r="K87" s="231" t="s">
        <v>286</v>
      </c>
    </row>
    <row r="88" spans="1:11" ht="12.75">
      <c r="A88" s="240">
        <f t="shared" si="1"/>
        <v>69</v>
      </c>
      <c r="B88" s="243"/>
      <c r="C88" s="229" t="s">
        <v>461</v>
      </c>
      <c r="D88" s="306" t="s">
        <v>285</v>
      </c>
      <c r="E88" s="231" t="s">
        <v>110</v>
      </c>
      <c r="F88" s="243" t="s">
        <v>409</v>
      </c>
      <c r="G88" s="243" t="s">
        <v>410</v>
      </c>
      <c r="H88" s="414"/>
      <c r="I88" s="414"/>
      <c r="J88" s="306" t="s">
        <v>413</v>
      </c>
      <c r="K88" s="231" t="s">
        <v>286</v>
      </c>
    </row>
    <row r="89" spans="1:11" ht="12.75">
      <c r="A89" s="240">
        <f t="shared" si="1"/>
        <v>70</v>
      </c>
      <c r="B89" s="243"/>
      <c r="C89" s="229" t="s">
        <v>461</v>
      </c>
      <c r="D89" s="306" t="s">
        <v>285</v>
      </c>
      <c r="E89" s="231" t="s">
        <v>110</v>
      </c>
      <c r="F89" s="243" t="s">
        <v>409</v>
      </c>
      <c r="G89" s="243" t="s">
        <v>410</v>
      </c>
      <c r="H89" s="414"/>
      <c r="I89" s="414"/>
      <c r="J89" s="306" t="s">
        <v>413</v>
      </c>
      <c r="K89" s="231" t="s">
        <v>286</v>
      </c>
    </row>
    <row r="90" spans="1:11" ht="12.75">
      <c r="A90" s="240">
        <f t="shared" si="1"/>
        <v>71</v>
      </c>
      <c r="B90" s="243"/>
      <c r="C90" s="229" t="s">
        <v>461</v>
      </c>
      <c r="D90" s="306" t="s">
        <v>285</v>
      </c>
      <c r="E90" s="231" t="s">
        <v>110</v>
      </c>
      <c r="F90" s="243" t="s">
        <v>409</v>
      </c>
      <c r="G90" s="243" t="s">
        <v>410</v>
      </c>
      <c r="H90" s="414"/>
      <c r="I90" s="414"/>
      <c r="J90" s="306" t="s">
        <v>413</v>
      </c>
      <c r="K90" s="231" t="s">
        <v>286</v>
      </c>
    </row>
    <row r="91" spans="1:11" ht="12.75">
      <c r="A91" s="240">
        <f t="shared" si="1"/>
        <v>72</v>
      </c>
      <c r="B91" s="243"/>
      <c r="C91" s="229" t="s">
        <v>461</v>
      </c>
      <c r="D91" s="306" t="s">
        <v>285</v>
      </c>
      <c r="E91" s="231" t="s">
        <v>110</v>
      </c>
      <c r="F91" s="243" t="s">
        <v>409</v>
      </c>
      <c r="G91" s="243" t="s">
        <v>410</v>
      </c>
      <c r="H91" s="414"/>
      <c r="I91" s="414"/>
      <c r="J91" s="306" t="s">
        <v>413</v>
      </c>
      <c r="K91" s="231" t="s">
        <v>286</v>
      </c>
    </row>
    <row r="92" spans="1:11" ht="12.75">
      <c r="A92" s="240">
        <f t="shared" si="1"/>
        <v>73</v>
      </c>
      <c r="B92" s="243"/>
      <c r="C92" s="229" t="s">
        <v>461</v>
      </c>
      <c r="D92" s="306" t="s">
        <v>285</v>
      </c>
      <c r="E92" s="231" t="s">
        <v>110</v>
      </c>
      <c r="F92" s="243" t="s">
        <v>409</v>
      </c>
      <c r="G92" s="243" t="s">
        <v>410</v>
      </c>
      <c r="H92" s="414"/>
      <c r="I92" s="414"/>
      <c r="J92" s="306" t="s">
        <v>413</v>
      </c>
      <c r="K92" s="231" t="s">
        <v>286</v>
      </c>
    </row>
    <row r="93" spans="1:11" ht="12.75">
      <c r="A93" s="240">
        <f t="shared" si="1"/>
        <v>74</v>
      </c>
      <c r="B93" s="243"/>
      <c r="C93" s="229" t="s">
        <v>461</v>
      </c>
      <c r="D93" s="306" t="s">
        <v>285</v>
      </c>
      <c r="E93" s="231" t="s">
        <v>110</v>
      </c>
      <c r="F93" s="243" t="s">
        <v>409</v>
      </c>
      <c r="G93" s="243" t="s">
        <v>410</v>
      </c>
      <c r="H93" s="414"/>
      <c r="I93" s="414"/>
      <c r="J93" s="306" t="s">
        <v>413</v>
      </c>
      <c r="K93" s="231" t="s">
        <v>286</v>
      </c>
    </row>
    <row r="94" spans="1:11" ht="12.75">
      <c r="A94" s="240">
        <f aca="true" t="shared" si="2" ref="A94:A120">1+A93</f>
        <v>75</v>
      </c>
      <c r="B94" s="243"/>
      <c r="C94" s="229" t="s">
        <v>461</v>
      </c>
      <c r="D94" s="306" t="s">
        <v>285</v>
      </c>
      <c r="E94" s="231" t="s">
        <v>110</v>
      </c>
      <c r="F94" s="243" t="s">
        <v>409</v>
      </c>
      <c r="G94" s="243" t="s">
        <v>410</v>
      </c>
      <c r="H94" s="414"/>
      <c r="I94" s="414"/>
      <c r="J94" s="306" t="s">
        <v>413</v>
      </c>
      <c r="K94" s="231" t="s">
        <v>286</v>
      </c>
    </row>
    <row r="95" spans="1:11" ht="12.75">
      <c r="A95" s="240">
        <f t="shared" si="2"/>
        <v>76</v>
      </c>
      <c r="B95" s="243"/>
      <c r="C95" s="229" t="s">
        <v>461</v>
      </c>
      <c r="D95" s="306" t="s">
        <v>285</v>
      </c>
      <c r="E95" s="231" t="s">
        <v>110</v>
      </c>
      <c r="F95" s="243" t="s">
        <v>409</v>
      </c>
      <c r="G95" s="243" t="s">
        <v>410</v>
      </c>
      <c r="H95" s="414"/>
      <c r="I95" s="414"/>
      <c r="J95" s="306" t="s">
        <v>413</v>
      </c>
      <c r="K95" s="231" t="s">
        <v>286</v>
      </c>
    </row>
    <row r="96" spans="1:11" ht="12.75">
      <c r="A96" s="240">
        <f t="shared" si="2"/>
        <v>77</v>
      </c>
      <c r="B96" s="243"/>
      <c r="C96" s="229" t="s">
        <v>461</v>
      </c>
      <c r="D96" s="306" t="s">
        <v>285</v>
      </c>
      <c r="E96" s="231" t="s">
        <v>110</v>
      </c>
      <c r="F96" s="243" t="s">
        <v>409</v>
      </c>
      <c r="G96" s="243" t="s">
        <v>410</v>
      </c>
      <c r="H96" s="414"/>
      <c r="I96" s="414"/>
      <c r="J96" s="306" t="s">
        <v>413</v>
      </c>
      <c r="K96" s="231" t="s">
        <v>286</v>
      </c>
    </row>
    <row r="97" spans="1:11" ht="12.75">
      <c r="A97" s="240">
        <f t="shared" si="2"/>
        <v>78</v>
      </c>
      <c r="B97" s="243"/>
      <c r="C97" s="229" t="s">
        <v>461</v>
      </c>
      <c r="D97" s="306" t="s">
        <v>285</v>
      </c>
      <c r="E97" s="231" t="s">
        <v>110</v>
      </c>
      <c r="F97" s="243" t="s">
        <v>409</v>
      </c>
      <c r="G97" s="243" t="s">
        <v>410</v>
      </c>
      <c r="H97" s="414"/>
      <c r="I97" s="414"/>
      <c r="J97" s="306" t="s">
        <v>413</v>
      </c>
      <c r="K97" s="231" t="s">
        <v>286</v>
      </c>
    </row>
    <row r="98" spans="1:11" ht="12.75">
      <c r="A98" s="240">
        <f t="shared" si="2"/>
        <v>79</v>
      </c>
      <c r="B98" s="243"/>
      <c r="C98" s="229" t="s">
        <v>461</v>
      </c>
      <c r="D98" s="306" t="s">
        <v>285</v>
      </c>
      <c r="E98" s="231" t="s">
        <v>110</v>
      </c>
      <c r="F98" s="243" t="s">
        <v>409</v>
      </c>
      <c r="G98" s="243" t="s">
        <v>410</v>
      </c>
      <c r="H98" s="414"/>
      <c r="I98" s="414"/>
      <c r="J98" s="306" t="s">
        <v>413</v>
      </c>
      <c r="K98" s="231" t="s">
        <v>286</v>
      </c>
    </row>
    <row r="99" spans="1:11" ht="12.75">
      <c r="A99" s="240">
        <f t="shared" si="2"/>
        <v>80</v>
      </c>
      <c r="B99" s="243"/>
      <c r="C99" s="229" t="s">
        <v>461</v>
      </c>
      <c r="D99" s="306" t="s">
        <v>285</v>
      </c>
      <c r="E99" s="231" t="s">
        <v>110</v>
      </c>
      <c r="F99" s="243" t="s">
        <v>409</v>
      </c>
      <c r="G99" s="243" t="s">
        <v>410</v>
      </c>
      <c r="H99" s="414"/>
      <c r="I99" s="414"/>
      <c r="J99" s="306" t="s">
        <v>413</v>
      </c>
      <c r="K99" s="231" t="s">
        <v>286</v>
      </c>
    </row>
    <row r="100" spans="1:11" ht="12.75">
      <c r="A100" s="240">
        <f t="shared" si="2"/>
        <v>81</v>
      </c>
      <c r="B100" s="243"/>
      <c r="C100" s="229" t="s">
        <v>461</v>
      </c>
      <c r="D100" s="306" t="s">
        <v>285</v>
      </c>
      <c r="E100" s="231" t="s">
        <v>110</v>
      </c>
      <c r="F100" s="243" t="s">
        <v>409</v>
      </c>
      <c r="G100" s="243" t="s">
        <v>410</v>
      </c>
      <c r="H100" s="414"/>
      <c r="I100" s="414"/>
      <c r="J100" s="306" t="s">
        <v>413</v>
      </c>
      <c r="K100" s="231" t="s">
        <v>286</v>
      </c>
    </row>
    <row r="101" spans="1:11" ht="12.75">
      <c r="A101" s="240">
        <f t="shared" si="2"/>
        <v>82</v>
      </c>
      <c r="B101" s="243"/>
      <c r="C101" s="229" t="s">
        <v>461</v>
      </c>
      <c r="D101" s="306" t="s">
        <v>285</v>
      </c>
      <c r="E101" s="231" t="s">
        <v>110</v>
      </c>
      <c r="F101" s="243" t="s">
        <v>409</v>
      </c>
      <c r="G101" s="243" t="s">
        <v>410</v>
      </c>
      <c r="H101" s="414"/>
      <c r="I101" s="414"/>
      <c r="J101" s="306" t="s">
        <v>413</v>
      </c>
      <c r="K101" s="231" t="s">
        <v>286</v>
      </c>
    </row>
    <row r="102" spans="1:11" ht="12.75">
      <c r="A102" s="240">
        <f t="shared" si="2"/>
        <v>83</v>
      </c>
      <c r="B102" s="243"/>
      <c r="C102" s="229" t="s">
        <v>461</v>
      </c>
      <c r="D102" s="306" t="s">
        <v>285</v>
      </c>
      <c r="E102" s="231" t="s">
        <v>110</v>
      </c>
      <c r="F102" s="243" t="s">
        <v>409</v>
      </c>
      <c r="G102" s="243" t="s">
        <v>410</v>
      </c>
      <c r="H102" s="414"/>
      <c r="I102" s="414"/>
      <c r="J102" s="306" t="s">
        <v>413</v>
      </c>
      <c r="K102" s="231" t="s">
        <v>286</v>
      </c>
    </row>
    <row r="103" spans="1:11" ht="12.75">
      <c r="A103" s="240">
        <f t="shared" si="2"/>
        <v>84</v>
      </c>
      <c r="B103" s="243"/>
      <c r="C103" s="229" t="s">
        <v>461</v>
      </c>
      <c r="D103" s="306" t="s">
        <v>285</v>
      </c>
      <c r="E103" s="231" t="s">
        <v>110</v>
      </c>
      <c r="F103" s="243" t="s">
        <v>409</v>
      </c>
      <c r="G103" s="243" t="s">
        <v>410</v>
      </c>
      <c r="H103" s="414"/>
      <c r="I103" s="414"/>
      <c r="J103" s="306" t="s">
        <v>413</v>
      </c>
      <c r="K103" s="231" t="s">
        <v>286</v>
      </c>
    </row>
    <row r="104" spans="1:11" ht="12.75">
      <c r="A104" s="240">
        <f t="shared" si="2"/>
        <v>85</v>
      </c>
      <c r="B104" s="243"/>
      <c r="C104" s="229" t="s">
        <v>461</v>
      </c>
      <c r="D104" s="306" t="s">
        <v>285</v>
      </c>
      <c r="E104" s="231" t="s">
        <v>110</v>
      </c>
      <c r="F104" s="243" t="s">
        <v>409</v>
      </c>
      <c r="G104" s="243" t="s">
        <v>410</v>
      </c>
      <c r="H104" s="414"/>
      <c r="I104" s="414"/>
      <c r="J104" s="306" t="s">
        <v>413</v>
      </c>
      <c r="K104" s="231" t="s">
        <v>286</v>
      </c>
    </row>
    <row r="105" spans="1:11" ht="12.75">
      <c r="A105" s="240">
        <f t="shared" si="2"/>
        <v>86</v>
      </c>
      <c r="B105" s="243"/>
      <c r="C105" s="229" t="s">
        <v>461</v>
      </c>
      <c r="D105" s="306" t="s">
        <v>285</v>
      </c>
      <c r="E105" s="231" t="s">
        <v>110</v>
      </c>
      <c r="F105" s="243" t="s">
        <v>409</v>
      </c>
      <c r="G105" s="243" t="s">
        <v>410</v>
      </c>
      <c r="H105" s="414"/>
      <c r="I105" s="414"/>
      <c r="J105" s="306" t="s">
        <v>413</v>
      </c>
      <c r="K105" s="231" t="s">
        <v>286</v>
      </c>
    </row>
    <row r="106" spans="1:11" ht="12.75">
      <c r="A106" s="240">
        <f t="shared" si="2"/>
        <v>87</v>
      </c>
      <c r="B106" s="243"/>
      <c r="C106" s="229" t="s">
        <v>461</v>
      </c>
      <c r="D106" s="306" t="s">
        <v>285</v>
      </c>
      <c r="E106" s="231" t="s">
        <v>110</v>
      </c>
      <c r="F106" s="243" t="s">
        <v>409</v>
      </c>
      <c r="G106" s="243" t="s">
        <v>410</v>
      </c>
      <c r="H106" s="414"/>
      <c r="I106" s="414"/>
      <c r="J106" s="306" t="s">
        <v>413</v>
      </c>
      <c r="K106" s="231" t="s">
        <v>286</v>
      </c>
    </row>
    <row r="107" spans="1:11" ht="12.75">
      <c r="A107" s="240">
        <f t="shared" si="2"/>
        <v>88</v>
      </c>
      <c r="B107" s="243"/>
      <c r="C107" s="229" t="s">
        <v>461</v>
      </c>
      <c r="D107" s="306" t="s">
        <v>285</v>
      </c>
      <c r="E107" s="231" t="s">
        <v>110</v>
      </c>
      <c r="F107" s="243" t="s">
        <v>409</v>
      </c>
      <c r="G107" s="243" t="s">
        <v>410</v>
      </c>
      <c r="H107" s="414"/>
      <c r="I107" s="414"/>
      <c r="J107" s="306" t="s">
        <v>413</v>
      </c>
      <c r="K107" s="231" t="s">
        <v>286</v>
      </c>
    </row>
    <row r="108" spans="1:11" ht="12.75">
      <c r="A108" s="240">
        <f t="shared" si="2"/>
        <v>89</v>
      </c>
      <c r="B108" s="243"/>
      <c r="C108" s="229" t="s">
        <v>461</v>
      </c>
      <c r="D108" s="306" t="s">
        <v>285</v>
      </c>
      <c r="E108" s="231" t="s">
        <v>110</v>
      </c>
      <c r="F108" s="243" t="s">
        <v>409</v>
      </c>
      <c r="G108" s="243" t="s">
        <v>410</v>
      </c>
      <c r="H108" s="414"/>
      <c r="I108" s="414"/>
      <c r="J108" s="306" t="s">
        <v>413</v>
      </c>
      <c r="K108" s="231" t="s">
        <v>286</v>
      </c>
    </row>
    <row r="109" spans="1:11" ht="12.75">
      <c r="A109" s="240">
        <f t="shared" si="2"/>
        <v>90</v>
      </c>
      <c r="B109" s="243"/>
      <c r="C109" s="229" t="s">
        <v>461</v>
      </c>
      <c r="D109" s="306" t="s">
        <v>285</v>
      </c>
      <c r="E109" s="231" t="s">
        <v>110</v>
      </c>
      <c r="F109" s="243" t="s">
        <v>409</v>
      </c>
      <c r="G109" s="243" t="s">
        <v>410</v>
      </c>
      <c r="H109" s="414"/>
      <c r="I109" s="414"/>
      <c r="J109" s="306" t="s">
        <v>413</v>
      </c>
      <c r="K109" s="231" t="s">
        <v>286</v>
      </c>
    </row>
    <row r="110" spans="1:11" ht="12.75">
      <c r="A110" s="240">
        <f t="shared" si="2"/>
        <v>91</v>
      </c>
      <c r="B110" s="243"/>
      <c r="C110" s="229" t="s">
        <v>461</v>
      </c>
      <c r="D110" s="306" t="s">
        <v>285</v>
      </c>
      <c r="E110" s="231" t="s">
        <v>110</v>
      </c>
      <c r="F110" s="243" t="s">
        <v>409</v>
      </c>
      <c r="G110" s="243" t="s">
        <v>410</v>
      </c>
      <c r="H110" s="414"/>
      <c r="I110" s="414"/>
      <c r="J110" s="306" t="s">
        <v>413</v>
      </c>
      <c r="K110" s="231" t="s">
        <v>286</v>
      </c>
    </row>
    <row r="111" spans="1:11" ht="12.75">
      <c r="A111" s="240">
        <f t="shared" si="2"/>
        <v>92</v>
      </c>
      <c r="B111" s="243"/>
      <c r="C111" s="229" t="s">
        <v>461</v>
      </c>
      <c r="D111" s="306" t="s">
        <v>285</v>
      </c>
      <c r="E111" s="231" t="s">
        <v>110</v>
      </c>
      <c r="F111" s="243" t="s">
        <v>409</v>
      </c>
      <c r="G111" s="243" t="s">
        <v>410</v>
      </c>
      <c r="H111" s="414"/>
      <c r="I111" s="414"/>
      <c r="J111" s="306" t="s">
        <v>413</v>
      </c>
      <c r="K111" s="231" t="s">
        <v>286</v>
      </c>
    </row>
    <row r="112" spans="1:11" ht="12.75">
      <c r="A112" s="240">
        <f t="shared" si="2"/>
        <v>93</v>
      </c>
      <c r="B112" s="243"/>
      <c r="C112" s="229" t="s">
        <v>461</v>
      </c>
      <c r="D112" s="306" t="s">
        <v>285</v>
      </c>
      <c r="E112" s="231" t="s">
        <v>110</v>
      </c>
      <c r="F112" s="243" t="s">
        <v>409</v>
      </c>
      <c r="G112" s="243" t="s">
        <v>410</v>
      </c>
      <c r="H112" s="414"/>
      <c r="I112" s="414"/>
      <c r="J112" s="306" t="s">
        <v>413</v>
      </c>
      <c r="K112" s="231" t="s">
        <v>286</v>
      </c>
    </row>
    <row r="113" spans="1:11" ht="12.75">
      <c r="A113" s="240">
        <f t="shared" si="2"/>
        <v>94</v>
      </c>
      <c r="B113" s="243"/>
      <c r="C113" s="229" t="s">
        <v>461</v>
      </c>
      <c r="D113" s="306" t="s">
        <v>285</v>
      </c>
      <c r="E113" s="231" t="s">
        <v>110</v>
      </c>
      <c r="F113" s="243" t="s">
        <v>409</v>
      </c>
      <c r="G113" s="243" t="s">
        <v>410</v>
      </c>
      <c r="H113" s="414"/>
      <c r="I113" s="414"/>
      <c r="J113" s="306" t="s">
        <v>413</v>
      </c>
      <c r="K113" s="231" t="s">
        <v>286</v>
      </c>
    </row>
    <row r="114" spans="1:11" ht="12.75">
      <c r="A114" s="240">
        <f t="shared" si="2"/>
        <v>95</v>
      </c>
      <c r="B114" s="243"/>
      <c r="C114" s="229" t="s">
        <v>461</v>
      </c>
      <c r="D114" s="306" t="s">
        <v>285</v>
      </c>
      <c r="E114" s="231" t="s">
        <v>110</v>
      </c>
      <c r="F114" s="243" t="s">
        <v>409</v>
      </c>
      <c r="G114" s="243" t="s">
        <v>410</v>
      </c>
      <c r="H114" s="414"/>
      <c r="I114" s="414"/>
      <c r="J114" s="306" t="s">
        <v>413</v>
      </c>
      <c r="K114" s="231" t="s">
        <v>286</v>
      </c>
    </row>
    <row r="115" spans="1:11" ht="12.75">
      <c r="A115" s="240">
        <f t="shared" si="2"/>
        <v>96</v>
      </c>
      <c r="B115" s="243"/>
      <c r="C115" s="229" t="s">
        <v>461</v>
      </c>
      <c r="D115" s="306" t="s">
        <v>285</v>
      </c>
      <c r="E115" s="231" t="s">
        <v>110</v>
      </c>
      <c r="F115" s="243" t="s">
        <v>409</v>
      </c>
      <c r="G115" s="243" t="s">
        <v>410</v>
      </c>
      <c r="H115" s="414"/>
      <c r="I115" s="414"/>
      <c r="J115" s="306" t="s">
        <v>413</v>
      </c>
      <c r="K115" s="231" t="s">
        <v>286</v>
      </c>
    </row>
    <row r="116" spans="1:11" ht="12.75">
      <c r="A116" s="240">
        <f t="shared" si="2"/>
        <v>97</v>
      </c>
      <c r="B116" s="243"/>
      <c r="C116" s="229" t="s">
        <v>461</v>
      </c>
      <c r="D116" s="306" t="s">
        <v>285</v>
      </c>
      <c r="E116" s="231" t="s">
        <v>110</v>
      </c>
      <c r="F116" s="243" t="s">
        <v>409</v>
      </c>
      <c r="G116" s="243" t="s">
        <v>410</v>
      </c>
      <c r="H116" s="414"/>
      <c r="I116" s="414"/>
      <c r="J116" s="306" t="s">
        <v>413</v>
      </c>
      <c r="K116" s="231" t="s">
        <v>286</v>
      </c>
    </row>
    <row r="117" spans="1:11" ht="12.75">
      <c r="A117" s="240">
        <f t="shared" si="2"/>
        <v>98</v>
      </c>
      <c r="B117" s="243"/>
      <c r="C117" s="229" t="s">
        <v>461</v>
      </c>
      <c r="D117" s="306" t="s">
        <v>285</v>
      </c>
      <c r="E117" s="231" t="s">
        <v>110</v>
      </c>
      <c r="F117" s="243" t="s">
        <v>409</v>
      </c>
      <c r="G117" s="243" t="s">
        <v>410</v>
      </c>
      <c r="H117" s="414"/>
      <c r="I117" s="414"/>
      <c r="J117" s="306" t="s">
        <v>413</v>
      </c>
      <c r="K117" s="231" t="s">
        <v>286</v>
      </c>
    </row>
    <row r="118" spans="1:11" ht="12.75">
      <c r="A118" s="240">
        <f t="shared" si="2"/>
        <v>99</v>
      </c>
      <c r="B118" s="243"/>
      <c r="C118" s="229" t="s">
        <v>461</v>
      </c>
      <c r="D118" s="306" t="s">
        <v>285</v>
      </c>
      <c r="E118" s="231" t="s">
        <v>110</v>
      </c>
      <c r="F118" s="243" t="s">
        <v>409</v>
      </c>
      <c r="G118" s="243" t="s">
        <v>410</v>
      </c>
      <c r="H118" s="414"/>
      <c r="I118" s="414"/>
      <c r="J118" s="306" t="s">
        <v>413</v>
      </c>
      <c r="K118" s="231" t="s">
        <v>286</v>
      </c>
    </row>
    <row r="119" spans="1:11" ht="12.75">
      <c r="A119" s="240">
        <f t="shared" si="2"/>
        <v>100</v>
      </c>
      <c r="B119" s="243"/>
      <c r="C119" s="229" t="s">
        <v>461</v>
      </c>
      <c r="D119" s="306" t="s">
        <v>285</v>
      </c>
      <c r="E119" s="231" t="s">
        <v>110</v>
      </c>
      <c r="F119" s="243" t="s">
        <v>409</v>
      </c>
      <c r="G119" s="243" t="s">
        <v>410</v>
      </c>
      <c r="H119" s="414"/>
      <c r="I119" s="414"/>
      <c r="J119" s="306" t="s">
        <v>413</v>
      </c>
      <c r="K119" s="231" t="s">
        <v>286</v>
      </c>
    </row>
    <row r="120" spans="1:11" ht="12.75">
      <c r="A120" s="240">
        <f t="shared" si="2"/>
        <v>101</v>
      </c>
      <c r="B120" s="243"/>
      <c r="C120" s="229" t="s">
        <v>461</v>
      </c>
      <c r="D120" s="306" t="s">
        <v>285</v>
      </c>
      <c r="E120" s="231" t="s">
        <v>110</v>
      </c>
      <c r="F120" s="243" t="s">
        <v>409</v>
      </c>
      <c r="G120" s="243" t="s">
        <v>410</v>
      </c>
      <c r="H120" s="414"/>
      <c r="I120" s="414"/>
      <c r="J120" s="306" t="s">
        <v>413</v>
      </c>
      <c r="K120" s="231" t="s">
        <v>286</v>
      </c>
    </row>
    <row r="121" spans="1:11" ht="12.75">
      <c r="A121" s="240"/>
      <c r="B121" s="243"/>
      <c r="C121" s="229"/>
      <c r="D121" s="306"/>
      <c r="E121" s="231"/>
      <c r="F121" s="243"/>
      <c r="G121" s="243"/>
      <c r="H121" s="414"/>
      <c r="I121" s="414"/>
      <c r="J121" s="306"/>
      <c r="K121" s="231"/>
    </row>
    <row r="122" spans="1:11" ht="12.75">
      <c r="A122" s="240"/>
      <c r="B122" s="243"/>
      <c r="C122" s="229"/>
      <c r="D122" s="306"/>
      <c r="E122" s="231"/>
      <c r="F122" s="243"/>
      <c r="G122" s="243"/>
      <c r="H122" s="414"/>
      <c r="I122" s="414"/>
      <c r="J122" s="306"/>
      <c r="K122" s="231"/>
    </row>
    <row r="123" spans="2:11" ht="12.75">
      <c r="B123" s="309"/>
      <c r="C123" s="309"/>
      <c r="D123" s="309"/>
      <c r="E123" s="310"/>
      <c r="F123" s="310"/>
      <c r="G123" s="310"/>
      <c r="H123" s="309"/>
      <c r="I123" s="309"/>
      <c r="J123" s="309"/>
      <c r="K123" s="309"/>
    </row>
    <row r="124" spans="2:11" ht="12.75">
      <c r="B124" s="309"/>
      <c r="C124" s="309"/>
      <c r="D124" s="309"/>
      <c r="E124" s="310"/>
      <c r="F124" s="310"/>
      <c r="G124" s="310"/>
      <c r="H124" s="309"/>
      <c r="I124" s="309"/>
      <c r="J124" s="309"/>
      <c r="K124" s="309"/>
    </row>
    <row r="125" spans="2:11" ht="12.75">
      <c r="B125" s="309"/>
      <c r="C125" s="309"/>
      <c r="D125" s="309"/>
      <c r="E125" s="310"/>
      <c r="F125" s="310"/>
      <c r="G125" s="310"/>
      <c r="H125" s="309"/>
      <c r="I125" s="309"/>
      <c r="J125" s="309"/>
      <c r="K125" s="309"/>
    </row>
    <row r="126" spans="2:11" ht="12.75">
      <c r="B126" s="309"/>
      <c r="C126" s="309"/>
      <c r="D126" s="309"/>
      <c r="E126" s="310"/>
      <c r="F126" s="310"/>
      <c r="G126" s="310"/>
      <c r="H126" s="309"/>
      <c r="I126" s="309"/>
      <c r="J126" s="309"/>
      <c r="K126" s="309"/>
    </row>
    <row r="127" spans="2:11" ht="12.75">
      <c r="B127" s="309"/>
      <c r="C127" s="309"/>
      <c r="D127" s="309"/>
      <c r="E127" s="310"/>
      <c r="F127" s="310"/>
      <c r="G127" s="310"/>
      <c r="H127" s="309"/>
      <c r="I127" s="309"/>
      <c r="J127" s="309"/>
      <c r="K127" s="309"/>
    </row>
    <row r="128" spans="2:11" ht="12.75">
      <c r="B128" s="309"/>
      <c r="C128" s="309"/>
      <c r="D128" s="309"/>
      <c r="E128" s="310"/>
      <c r="F128" s="310"/>
      <c r="G128" s="310"/>
      <c r="H128" s="309"/>
      <c r="I128" s="309"/>
      <c r="J128" s="309"/>
      <c r="K128" s="309"/>
    </row>
    <row r="129" spans="2:11" ht="12.75">
      <c r="B129" s="309"/>
      <c r="C129" s="309"/>
      <c r="D129" s="309"/>
      <c r="E129" s="310"/>
      <c r="F129" s="310"/>
      <c r="G129" s="310"/>
      <c r="H129" s="309"/>
      <c r="I129" s="309"/>
      <c r="J129" s="309"/>
      <c r="K129" s="309"/>
    </row>
    <row r="130" spans="2:11" ht="12.75">
      <c r="B130" s="309"/>
      <c r="C130" s="309"/>
      <c r="D130" s="309"/>
      <c r="E130" s="310"/>
      <c r="F130" s="310"/>
      <c r="G130" s="310"/>
      <c r="H130" s="309"/>
      <c r="I130" s="309"/>
      <c r="J130" s="309"/>
      <c r="K130" s="309"/>
    </row>
    <row r="131" spans="2:11" ht="12.75">
      <c r="B131" s="309"/>
      <c r="C131" s="309"/>
      <c r="D131" s="309"/>
      <c r="E131" s="310"/>
      <c r="F131" s="310"/>
      <c r="G131" s="310"/>
      <c r="H131" s="309"/>
      <c r="I131" s="309"/>
      <c r="J131" s="309"/>
      <c r="K131" s="309"/>
    </row>
    <row r="132" spans="2:11" ht="12.75">
      <c r="B132" s="309"/>
      <c r="C132" s="309"/>
      <c r="D132" s="309"/>
      <c r="E132" s="310"/>
      <c r="F132" s="310"/>
      <c r="G132" s="310"/>
      <c r="H132" s="309"/>
      <c r="I132" s="309"/>
      <c r="J132" s="309"/>
      <c r="K132" s="309"/>
    </row>
    <row r="133" spans="2:11" ht="12.75">
      <c r="B133" s="309"/>
      <c r="C133" s="309"/>
      <c r="D133" s="309"/>
      <c r="E133" s="310"/>
      <c r="F133" s="310"/>
      <c r="G133" s="310"/>
      <c r="H133" s="309"/>
      <c r="I133" s="309"/>
      <c r="J133" s="309"/>
      <c r="K133" s="309"/>
    </row>
    <row r="134" spans="2:11" ht="12.75">
      <c r="B134" s="309"/>
      <c r="C134" s="309"/>
      <c r="D134" s="309"/>
      <c r="E134" s="310"/>
      <c r="F134" s="310"/>
      <c r="G134" s="310"/>
      <c r="H134" s="309"/>
      <c r="I134" s="309"/>
      <c r="J134" s="309"/>
      <c r="K134" s="309"/>
    </row>
    <row r="135" spans="2:11" ht="12.75">
      <c r="B135" s="309"/>
      <c r="C135" s="309"/>
      <c r="D135" s="309"/>
      <c r="E135" s="310"/>
      <c r="F135" s="310"/>
      <c r="G135" s="310"/>
      <c r="H135" s="309"/>
      <c r="I135" s="309"/>
      <c r="J135" s="309"/>
      <c r="K135" s="309"/>
    </row>
    <row r="136" spans="2:11" ht="12.75">
      <c r="B136" s="309"/>
      <c r="C136" s="309"/>
      <c r="D136" s="309"/>
      <c r="E136" s="310"/>
      <c r="F136" s="310"/>
      <c r="G136" s="310"/>
      <c r="H136" s="309"/>
      <c r="I136" s="309"/>
      <c r="J136" s="309"/>
      <c r="K136" s="309"/>
    </row>
    <row r="137" spans="2:11" ht="12.75">
      <c r="B137" s="309"/>
      <c r="C137" s="309"/>
      <c r="D137" s="309"/>
      <c r="E137" s="310"/>
      <c r="F137" s="310"/>
      <c r="G137" s="310"/>
      <c r="H137" s="309"/>
      <c r="I137" s="309"/>
      <c r="J137" s="309"/>
      <c r="K137" s="309"/>
    </row>
    <row r="138" spans="2:11" ht="12.75">
      <c r="B138" s="309"/>
      <c r="C138" s="309"/>
      <c r="D138" s="309"/>
      <c r="E138" s="310"/>
      <c r="F138" s="310"/>
      <c r="G138" s="310"/>
      <c r="H138" s="309"/>
      <c r="I138" s="309"/>
      <c r="J138" s="309"/>
      <c r="K138" s="309"/>
    </row>
    <row r="139" spans="2:11" ht="12.75">
      <c r="B139" s="309"/>
      <c r="C139" s="309"/>
      <c r="D139" s="309"/>
      <c r="E139" s="310"/>
      <c r="F139" s="310"/>
      <c r="G139" s="310"/>
      <c r="H139" s="309"/>
      <c r="I139" s="309"/>
      <c r="J139" s="309"/>
      <c r="K139" s="309"/>
    </row>
    <row r="140" spans="2:11" ht="12.75">
      <c r="B140" s="309"/>
      <c r="C140" s="309"/>
      <c r="D140" s="309"/>
      <c r="E140" s="310"/>
      <c r="F140" s="310"/>
      <c r="G140" s="310"/>
      <c r="H140" s="309"/>
      <c r="I140" s="309"/>
      <c r="J140" s="309"/>
      <c r="K140" s="309"/>
    </row>
    <row r="141" spans="2:11" ht="12.75">
      <c r="B141" s="309"/>
      <c r="C141" s="309"/>
      <c r="D141" s="309"/>
      <c r="E141" s="310"/>
      <c r="F141" s="310"/>
      <c r="G141" s="310"/>
      <c r="H141" s="309"/>
      <c r="I141" s="309"/>
      <c r="J141" s="309"/>
      <c r="K141" s="309"/>
    </row>
    <row r="142" spans="2:11" ht="12.75">
      <c r="B142" s="309"/>
      <c r="C142" s="309"/>
      <c r="D142" s="309"/>
      <c r="E142" s="310"/>
      <c r="F142" s="310"/>
      <c r="G142" s="310"/>
      <c r="H142" s="309"/>
      <c r="I142" s="309"/>
      <c r="J142" s="309"/>
      <c r="K142" s="309"/>
    </row>
    <row r="143" spans="2:11" ht="12.75">
      <c r="B143" s="309"/>
      <c r="C143" s="309"/>
      <c r="D143" s="309"/>
      <c r="E143" s="310"/>
      <c r="F143" s="310"/>
      <c r="G143" s="310"/>
      <c r="H143" s="309"/>
      <c r="I143" s="309"/>
      <c r="J143" s="309"/>
      <c r="K143" s="309"/>
    </row>
    <row r="144" spans="2:11" ht="12.75">
      <c r="B144" s="309"/>
      <c r="C144" s="309"/>
      <c r="D144" s="309"/>
      <c r="E144" s="310"/>
      <c r="F144" s="310"/>
      <c r="G144" s="310"/>
      <c r="H144" s="309"/>
      <c r="I144" s="309"/>
      <c r="J144" s="309"/>
      <c r="K144" s="309"/>
    </row>
    <row r="145" spans="2:11" ht="12.75">
      <c r="B145" s="309"/>
      <c r="C145" s="309"/>
      <c r="D145" s="309"/>
      <c r="E145" s="310"/>
      <c r="F145" s="310"/>
      <c r="G145" s="310"/>
      <c r="H145" s="309"/>
      <c r="I145" s="309"/>
      <c r="J145" s="309"/>
      <c r="K145" s="309"/>
    </row>
    <row r="146" spans="2:11" ht="12.75">
      <c r="B146" s="309"/>
      <c r="C146" s="309"/>
      <c r="D146" s="309"/>
      <c r="E146" s="310"/>
      <c r="F146" s="310"/>
      <c r="G146" s="310"/>
      <c r="H146" s="309"/>
      <c r="I146" s="309"/>
      <c r="J146" s="309"/>
      <c r="K146" s="309"/>
    </row>
    <row r="147" spans="2:11" ht="12.75">
      <c r="B147" s="309"/>
      <c r="C147" s="309"/>
      <c r="D147" s="309"/>
      <c r="E147" s="310"/>
      <c r="F147" s="310"/>
      <c r="G147" s="310"/>
      <c r="H147" s="309"/>
      <c r="I147" s="309"/>
      <c r="J147" s="309"/>
      <c r="K147" s="309"/>
    </row>
    <row r="148" spans="2:11" ht="12.75">
      <c r="B148" s="309"/>
      <c r="C148" s="309"/>
      <c r="D148" s="309"/>
      <c r="E148" s="310"/>
      <c r="F148" s="310"/>
      <c r="G148" s="310"/>
      <c r="H148" s="309"/>
      <c r="I148" s="309"/>
      <c r="J148" s="309"/>
      <c r="K148" s="309"/>
    </row>
    <row r="149" spans="2:11" ht="12.75">
      <c r="B149" s="309"/>
      <c r="C149" s="309"/>
      <c r="D149" s="309"/>
      <c r="E149" s="310"/>
      <c r="F149" s="310"/>
      <c r="G149" s="310"/>
      <c r="H149" s="309"/>
      <c r="I149" s="309"/>
      <c r="J149" s="309"/>
      <c r="K149" s="309"/>
    </row>
    <row r="150" spans="2:11" ht="12.75">
      <c r="B150" s="309"/>
      <c r="C150" s="309"/>
      <c r="D150" s="309"/>
      <c r="E150" s="310"/>
      <c r="F150" s="310"/>
      <c r="G150" s="310"/>
      <c r="H150" s="309"/>
      <c r="I150" s="309"/>
      <c r="J150" s="309"/>
      <c r="K150" s="309"/>
    </row>
    <row r="151" spans="2:11" ht="12.75">
      <c r="B151" s="309"/>
      <c r="C151" s="309"/>
      <c r="D151" s="309"/>
      <c r="E151" s="310"/>
      <c r="F151" s="310"/>
      <c r="G151" s="310"/>
      <c r="H151" s="309"/>
      <c r="I151" s="309"/>
      <c r="J151" s="309"/>
      <c r="K151" s="309"/>
    </row>
    <row r="152" spans="2:11" ht="12.75">
      <c r="B152" s="309"/>
      <c r="C152" s="309"/>
      <c r="D152" s="309"/>
      <c r="E152" s="310"/>
      <c r="F152" s="310"/>
      <c r="G152" s="310"/>
      <c r="H152" s="309"/>
      <c r="I152" s="309"/>
      <c r="J152" s="309"/>
      <c r="K152" s="309"/>
    </row>
    <row r="153" spans="2:11" ht="12.75">
      <c r="B153" s="309"/>
      <c r="C153" s="309"/>
      <c r="D153" s="309"/>
      <c r="E153" s="310"/>
      <c r="F153" s="310"/>
      <c r="G153" s="310"/>
      <c r="H153" s="309"/>
      <c r="I153" s="309"/>
      <c r="J153" s="309"/>
      <c r="K153" s="309"/>
    </row>
    <row r="154" spans="2:11" ht="12.75">
      <c r="B154" s="309"/>
      <c r="C154" s="309"/>
      <c r="D154" s="309"/>
      <c r="E154" s="310"/>
      <c r="F154" s="310"/>
      <c r="G154" s="310"/>
      <c r="H154" s="309"/>
      <c r="I154" s="309"/>
      <c r="J154" s="309"/>
      <c r="K154" s="309"/>
    </row>
    <row r="155" spans="2:11" ht="12.75">
      <c r="B155" s="309"/>
      <c r="C155" s="309"/>
      <c r="D155" s="309"/>
      <c r="E155" s="310"/>
      <c r="F155" s="310"/>
      <c r="G155" s="310"/>
      <c r="H155" s="309"/>
      <c r="I155" s="309"/>
      <c r="J155" s="309"/>
      <c r="K155" s="309"/>
    </row>
    <row r="156" spans="2:11" ht="12.75">
      <c r="B156" s="309"/>
      <c r="C156" s="309"/>
      <c r="D156" s="309"/>
      <c r="E156" s="310"/>
      <c r="F156" s="310"/>
      <c r="G156" s="310"/>
      <c r="H156" s="309"/>
      <c r="I156" s="309"/>
      <c r="J156" s="309"/>
      <c r="K156" s="309"/>
    </row>
    <row r="157" spans="2:11" ht="12.75">
      <c r="B157" s="309"/>
      <c r="C157" s="309"/>
      <c r="D157" s="309"/>
      <c r="E157" s="310"/>
      <c r="F157" s="310"/>
      <c r="G157" s="310"/>
      <c r="H157" s="309"/>
      <c r="I157" s="309"/>
      <c r="J157" s="309"/>
      <c r="K157" s="309"/>
    </row>
    <row r="158" spans="2:11" ht="12.75">
      <c r="B158" s="309"/>
      <c r="C158" s="309"/>
      <c r="D158" s="309"/>
      <c r="E158" s="310"/>
      <c r="F158" s="310"/>
      <c r="G158" s="310"/>
      <c r="H158" s="309"/>
      <c r="I158" s="309"/>
      <c r="J158" s="309"/>
      <c r="K158" s="309"/>
    </row>
    <row r="159" spans="2:11" ht="12.75">
      <c r="B159" s="309"/>
      <c r="C159" s="309"/>
      <c r="D159" s="309"/>
      <c r="E159" s="310"/>
      <c r="F159" s="310"/>
      <c r="G159" s="310"/>
      <c r="H159" s="309"/>
      <c r="I159" s="309"/>
      <c r="J159" s="309"/>
      <c r="K159" s="309"/>
    </row>
    <row r="160" spans="2:11" ht="12.75">
      <c r="B160" s="309"/>
      <c r="C160" s="309"/>
      <c r="D160" s="309"/>
      <c r="E160" s="310"/>
      <c r="F160" s="310"/>
      <c r="G160" s="310"/>
      <c r="H160" s="309"/>
      <c r="I160" s="309"/>
      <c r="J160" s="309"/>
      <c r="K160" s="309"/>
    </row>
    <row r="161" spans="2:11" ht="12.75">
      <c r="B161" s="309"/>
      <c r="C161" s="309"/>
      <c r="D161" s="309"/>
      <c r="E161" s="310"/>
      <c r="F161" s="310"/>
      <c r="G161" s="310"/>
      <c r="H161" s="309"/>
      <c r="I161" s="309"/>
      <c r="J161" s="309"/>
      <c r="K161" s="309"/>
    </row>
    <row r="162" spans="2:11" ht="12.75">
      <c r="B162" s="309"/>
      <c r="C162" s="309"/>
      <c r="D162" s="309"/>
      <c r="E162" s="310"/>
      <c r="F162" s="310"/>
      <c r="G162" s="310"/>
      <c r="H162" s="309"/>
      <c r="I162" s="309"/>
      <c r="J162" s="309"/>
      <c r="K162" s="309"/>
    </row>
    <row r="163" spans="2:11" ht="12.75">
      <c r="B163" s="309"/>
      <c r="C163" s="309"/>
      <c r="D163" s="309"/>
      <c r="E163" s="310"/>
      <c r="F163" s="310"/>
      <c r="G163" s="310"/>
      <c r="H163" s="309"/>
      <c r="I163" s="309"/>
      <c r="J163" s="309"/>
      <c r="K163" s="309"/>
    </row>
    <row r="164" spans="2:11" ht="12.75">
      <c r="B164" s="309"/>
      <c r="C164" s="309"/>
      <c r="D164" s="309"/>
      <c r="E164" s="310"/>
      <c r="F164" s="310"/>
      <c r="G164" s="310"/>
      <c r="H164" s="309"/>
      <c r="I164" s="309"/>
      <c r="J164" s="309"/>
      <c r="K164" s="309"/>
    </row>
    <row r="165" spans="2:11" ht="12.75">
      <c r="B165" s="309"/>
      <c r="C165" s="309"/>
      <c r="D165" s="309"/>
      <c r="E165" s="310"/>
      <c r="F165" s="310"/>
      <c r="G165" s="310"/>
      <c r="H165" s="309"/>
      <c r="I165" s="309"/>
      <c r="J165" s="309"/>
      <c r="K165" s="309"/>
    </row>
    <row r="166" spans="2:11" ht="12.75">
      <c r="B166" s="309"/>
      <c r="C166" s="309"/>
      <c r="D166" s="309"/>
      <c r="E166" s="310"/>
      <c r="F166" s="310"/>
      <c r="G166" s="310"/>
      <c r="H166" s="309"/>
      <c r="I166" s="309"/>
      <c r="J166" s="309"/>
      <c r="K166" s="309"/>
    </row>
    <row r="167" spans="2:11" ht="12.75">
      <c r="B167" s="309"/>
      <c r="C167" s="309"/>
      <c r="D167" s="309"/>
      <c r="E167" s="310"/>
      <c r="F167" s="310"/>
      <c r="G167" s="310"/>
      <c r="H167" s="309"/>
      <c r="I167" s="309"/>
      <c r="J167" s="309"/>
      <c r="K167" s="309"/>
    </row>
    <row r="168" spans="2:11" ht="12.75">
      <c r="B168" s="309"/>
      <c r="C168" s="309"/>
      <c r="D168" s="309"/>
      <c r="E168" s="310"/>
      <c r="F168" s="310"/>
      <c r="G168" s="310"/>
      <c r="H168" s="309"/>
      <c r="I168" s="309"/>
      <c r="J168" s="309"/>
      <c r="K168" s="309"/>
    </row>
    <row r="169" spans="2:11" ht="12.75">
      <c r="B169" s="309"/>
      <c r="C169" s="309"/>
      <c r="D169" s="309"/>
      <c r="E169" s="310"/>
      <c r="F169" s="310"/>
      <c r="G169" s="310"/>
      <c r="H169" s="309"/>
      <c r="I169" s="309"/>
      <c r="J169" s="309"/>
      <c r="K169" s="309"/>
    </row>
    <row r="170" spans="2:11" ht="12.75">
      <c r="B170" s="309"/>
      <c r="C170" s="309"/>
      <c r="D170" s="309"/>
      <c r="E170" s="310"/>
      <c r="F170" s="310"/>
      <c r="G170" s="310"/>
      <c r="H170" s="309"/>
      <c r="I170" s="309"/>
      <c r="J170" s="309"/>
      <c r="K170" s="309"/>
    </row>
    <row r="171" spans="2:11" ht="12.75">
      <c r="B171" s="309"/>
      <c r="C171" s="309"/>
      <c r="D171" s="309"/>
      <c r="E171" s="310"/>
      <c r="F171" s="310"/>
      <c r="G171" s="310"/>
      <c r="H171" s="309"/>
      <c r="I171" s="309"/>
      <c r="J171" s="309"/>
      <c r="K171" s="309"/>
    </row>
    <row r="172" spans="2:11" ht="12.75">
      <c r="B172" s="309"/>
      <c r="C172" s="309"/>
      <c r="D172" s="309"/>
      <c r="E172" s="310"/>
      <c r="F172" s="310"/>
      <c r="G172" s="310"/>
      <c r="H172" s="309"/>
      <c r="I172" s="309"/>
      <c r="J172" s="309"/>
      <c r="K172" s="309"/>
    </row>
    <row r="173" spans="2:11" ht="12.75">
      <c r="B173" s="309"/>
      <c r="C173" s="309"/>
      <c r="D173" s="309"/>
      <c r="E173" s="310"/>
      <c r="F173" s="310"/>
      <c r="G173" s="310"/>
      <c r="H173" s="309"/>
      <c r="I173" s="309"/>
      <c r="J173" s="309"/>
      <c r="K173" s="309"/>
    </row>
    <row r="174" spans="2:11" ht="12.75">
      <c r="B174" s="309"/>
      <c r="C174" s="309"/>
      <c r="D174" s="309"/>
      <c r="E174" s="310"/>
      <c r="F174" s="310"/>
      <c r="G174" s="310"/>
      <c r="H174" s="309"/>
      <c r="I174" s="309"/>
      <c r="J174" s="309"/>
      <c r="K174" s="309"/>
    </row>
    <row r="175" spans="2:11" ht="12.75">
      <c r="B175" s="309"/>
      <c r="C175" s="309"/>
      <c r="D175" s="309"/>
      <c r="E175" s="310"/>
      <c r="F175" s="310"/>
      <c r="G175" s="310"/>
      <c r="H175" s="309"/>
      <c r="I175" s="309"/>
      <c r="J175" s="309"/>
      <c r="K175" s="309"/>
    </row>
    <row r="176" spans="2:11" ht="12.75">
      <c r="B176" s="309"/>
      <c r="C176" s="309"/>
      <c r="D176" s="309"/>
      <c r="E176" s="310"/>
      <c r="F176" s="310"/>
      <c r="G176" s="310"/>
      <c r="H176" s="309"/>
      <c r="I176" s="309"/>
      <c r="J176" s="309"/>
      <c r="K176" s="309"/>
    </row>
    <row r="177" spans="2:11" ht="12.75">
      <c r="B177" s="309"/>
      <c r="C177" s="309"/>
      <c r="D177" s="309"/>
      <c r="E177" s="310"/>
      <c r="F177" s="310"/>
      <c r="G177" s="310"/>
      <c r="H177" s="309"/>
      <c r="I177" s="309"/>
      <c r="J177" s="309"/>
      <c r="K177" s="309"/>
    </row>
    <row r="178" spans="2:11" ht="12.75">
      <c r="B178" s="309"/>
      <c r="C178" s="309"/>
      <c r="D178" s="309"/>
      <c r="E178" s="310"/>
      <c r="F178" s="310"/>
      <c r="G178" s="310"/>
      <c r="H178" s="309"/>
      <c r="I178" s="309"/>
      <c r="J178" s="309"/>
      <c r="K178" s="309"/>
    </row>
    <row r="179" spans="2:11" ht="12.75">
      <c r="B179" s="309"/>
      <c r="C179" s="309"/>
      <c r="D179" s="309"/>
      <c r="E179" s="310"/>
      <c r="F179" s="310"/>
      <c r="G179" s="310"/>
      <c r="H179" s="309"/>
      <c r="I179" s="309"/>
      <c r="J179" s="309"/>
      <c r="K179" s="309"/>
    </row>
    <row r="180" spans="2:11" ht="12.75">
      <c r="B180" s="309"/>
      <c r="C180" s="309"/>
      <c r="D180" s="309"/>
      <c r="E180" s="310"/>
      <c r="F180" s="310"/>
      <c r="G180" s="310"/>
      <c r="H180" s="309"/>
      <c r="I180" s="309"/>
      <c r="J180" s="309"/>
      <c r="K180" s="309"/>
    </row>
    <row r="181" spans="2:11" ht="12.75">
      <c r="B181" s="309"/>
      <c r="C181" s="309"/>
      <c r="D181" s="309"/>
      <c r="E181" s="310"/>
      <c r="F181" s="310"/>
      <c r="G181" s="310"/>
      <c r="H181" s="309"/>
      <c r="I181" s="309"/>
      <c r="J181" s="309"/>
      <c r="K181" s="309"/>
    </row>
    <row r="182" spans="2:11" ht="12.75">
      <c r="B182" s="309"/>
      <c r="C182" s="309"/>
      <c r="D182" s="309"/>
      <c r="E182" s="310"/>
      <c r="F182" s="310"/>
      <c r="G182" s="310"/>
      <c r="H182" s="309"/>
      <c r="I182" s="309"/>
      <c r="J182" s="309"/>
      <c r="K182" s="309"/>
    </row>
    <row r="183" spans="2:11" ht="12.75">
      <c r="B183" s="309"/>
      <c r="C183" s="309"/>
      <c r="D183" s="309"/>
      <c r="E183" s="310"/>
      <c r="F183" s="310"/>
      <c r="G183" s="310"/>
      <c r="H183" s="309"/>
      <c r="I183" s="309"/>
      <c r="J183" s="309"/>
      <c r="K183" s="309"/>
    </row>
    <row r="184" spans="2:11" ht="12.75">
      <c r="B184" s="309"/>
      <c r="C184" s="309"/>
      <c r="D184" s="309"/>
      <c r="E184" s="310"/>
      <c r="F184" s="310"/>
      <c r="G184" s="310"/>
      <c r="H184" s="309"/>
      <c r="I184" s="309"/>
      <c r="J184" s="309"/>
      <c r="K184" s="309"/>
    </row>
    <row r="185" spans="2:11" ht="12.75">
      <c r="B185" s="309"/>
      <c r="C185" s="309"/>
      <c r="D185" s="309"/>
      <c r="E185" s="310"/>
      <c r="F185" s="310"/>
      <c r="G185" s="310"/>
      <c r="H185" s="309"/>
      <c r="I185" s="309"/>
      <c r="J185" s="309"/>
      <c r="K185" s="309"/>
    </row>
    <row r="186" spans="2:11" ht="12.75">
      <c r="B186" s="309"/>
      <c r="C186" s="309"/>
      <c r="D186" s="309"/>
      <c r="E186" s="310"/>
      <c r="F186" s="310"/>
      <c r="G186" s="310"/>
      <c r="H186" s="309"/>
      <c r="I186" s="309"/>
      <c r="J186" s="309"/>
      <c r="K186" s="309"/>
    </row>
    <row r="187" spans="2:11" ht="12.75">
      <c r="B187" s="309"/>
      <c r="C187" s="309"/>
      <c r="D187" s="309"/>
      <c r="E187" s="310"/>
      <c r="F187" s="310"/>
      <c r="G187" s="310"/>
      <c r="H187" s="309"/>
      <c r="I187" s="309"/>
      <c r="J187" s="309"/>
      <c r="K187" s="309"/>
    </row>
    <row r="188" spans="2:11" ht="12.75">
      <c r="B188" s="309"/>
      <c r="C188" s="309"/>
      <c r="D188" s="309"/>
      <c r="E188" s="310"/>
      <c r="F188" s="310"/>
      <c r="G188" s="310"/>
      <c r="H188" s="309"/>
      <c r="I188" s="309"/>
      <c r="J188" s="309"/>
      <c r="K188" s="309"/>
    </row>
    <row r="189" spans="2:11" ht="12.75">
      <c r="B189" s="309"/>
      <c r="C189" s="309"/>
      <c r="D189" s="309"/>
      <c r="E189" s="310"/>
      <c r="F189" s="310"/>
      <c r="G189" s="310"/>
      <c r="H189" s="309"/>
      <c r="I189" s="309"/>
      <c r="J189" s="309"/>
      <c r="K189" s="309"/>
    </row>
    <row r="190" spans="2:11" ht="12.75">
      <c r="B190" s="309"/>
      <c r="C190" s="309"/>
      <c r="D190" s="309"/>
      <c r="E190" s="310"/>
      <c r="F190" s="310"/>
      <c r="G190" s="310"/>
      <c r="H190" s="309"/>
      <c r="I190" s="309"/>
      <c r="J190" s="309"/>
      <c r="K190" s="309"/>
    </row>
    <row r="191" spans="2:11" ht="12.75">
      <c r="B191" s="309"/>
      <c r="C191" s="309"/>
      <c r="D191" s="309"/>
      <c r="E191" s="310"/>
      <c r="F191" s="310"/>
      <c r="G191" s="310"/>
      <c r="H191" s="309"/>
      <c r="I191" s="309"/>
      <c r="J191" s="309"/>
      <c r="K191" s="309"/>
    </row>
    <row r="192" spans="2:11" ht="12.75">
      <c r="B192" s="309"/>
      <c r="C192" s="309"/>
      <c r="D192" s="309"/>
      <c r="E192" s="310"/>
      <c r="F192" s="310"/>
      <c r="G192" s="310"/>
      <c r="H192" s="309"/>
      <c r="I192" s="309"/>
      <c r="J192" s="309"/>
      <c r="K192" s="309"/>
    </row>
    <row r="193" spans="2:11" ht="12.75">
      <c r="B193" s="309"/>
      <c r="C193" s="309"/>
      <c r="D193" s="309"/>
      <c r="E193" s="310"/>
      <c r="F193" s="310"/>
      <c r="G193" s="310"/>
      <c r="H193" s="309"/>
      <c r="I193" s="309"/>
      <c r="J193" s="309"/>
      <c r="K193" s="309"/>
    </row>
    <row r="194" spans="2:11" ht="12.75">
      <c r="B194" s="309"/>
      <c r="C194" s="309"/>
      <c r="D194" s="309"/>
      <c r="E194" s="310"/>
      <c r="F194" s="310"/>
      <c r="G194" s="310"/>
      <c r="H194" s="309"/>
      <c r="I194" s="309"/>
      <c r="J194" s="309"/>
      <c r="K194" s="309"/>
    </row>
    <row r="195" spans="2:11" ht="12.75">
      <c r="B195" s="309"/>
      <c r="C195" s="309"/>
      <c r="D195" s="309"/>
      <c r="E195" s="310"/>
      <c r="F195" s="310"/>
      <c r="G195" s="310"/>
      <c r="H195" s="309"/>
      <c r="I195" s="309"/>
      <c r="J195" s="309"/>
      <c r="K195" s="309"/>
    </row>
    <row r="196" spans="2:11" ht="12.75">
      <c r="B196" s="309"/>
      <c r="C196" s="309"/>
      <c r="D196" s="309"/>
      <c r="E196" s="310"/>
      <c r="F196" s="310"/>
      <c r="G196" s="310"/>
      <c r="H196" s="309"/>
      <c r="I196" s="309"/>
      <c r="J196" s="309"/>
      <c r="K196" s="309"/>
    </row>
    <row r="197" spans="2:11" ht="12.75">
      <c r="B197" s="309"/>
      <c r="C197" s="309"/>
      <c r="D197" s="309"/>
      <c r="E197" s="310"/>
      <c r="F197" s="310"/>
      <c r="G197" s="310"/>
      <c r="H197" s="309"/>
      <c r="I197" s="309"/>
      <c r="J197" s="309"/>
      <c r="K197" s="309"/>
    </row>
    <row r="198" spans="2:11" ht="12.75">
      <c r="B198" s="309"/>
      <c r="C198" s="309"/>
      <c r="D198" s="309"/>
      <c r="E198" s="310"/>
      <c r="F198" s="310"/>
      <c r="G198" s="310"/>
      <c r="H198" s="309"/>
      <c r="I198" s="309"/>
      <c r="J198" s="309"/>
      <c r="K198" s="309"/>
    </row>
    <row r="199" spans="2:11" ht="12.75">
      <c r="B199" s="309"/>
      <c r="C199" s="309"/>
      <c r="D199" s="309"/>
      <c r="E199" s="310"/>
      <c r="F199" s="310"/>
      <c r="G199" s="310"/>
      <c r="H199" s="309"/>
      <c r="I199" s="309"/>
      <c r="J199" s="309"/>
      <c r="K199" s="309"/>
    </row>
    <row r="200" spans="2:11" ht="12.75">
      <c r="B200" s="309"/>
      <c r="C200" s="309"/>
      <c r="D200" s="309"/>
      <c r="E200" s="310"/>
      <c r="F200" s="310"/>
      <c r="G200" s="310"/>
      <c r="H200" s="309"/>
      <c r="I200" s="309"/>
      <c r="J200" s="309"/>
      <c r="K200" s="309"/>
    </row>
    <row r="201" spans="2:11" ht="12.75">
      <c r="B201" s="309"/>
      <c r="C201" s="309"/>
      <c r="D201" s="309"/>
      <c r="E201" s="310"/>
      <c r="F201" s="310"/>
      <c r="G201" s="310"/>
      <c r="H201" s="309"/>
      <c r="I201" s="309"/>
      <c r="J201" s="309"/>
      <c r="K201" s="309"/>
    </row>
    <row r="202" spans="2:11" ht="12.75">
      <c r="B202" s="309"/>
      <c r="C202" s="309"/>
      <c r="D202" s="309"/>
      <c r="E202" s="310"/>
      <c r="F202" s="310"/>
      <c r="G202" s="310"/>
      <c r="H202" s="309"/>
      <c r="I202" s="309"/>
      <c r="J202" s="309"/>
      <c r="K202" s="309"/>
    </row>
    <row r="203" spans="2:11" ht="12.75">
      <c r="B203" s="309"/>
      <c r="C203" s="309"/>
      <c r="D203" s="309"/>
      <c r="E203" s="310"/>
      <c r="F203" s="310"/>
      <c r="G203" s="310"/>
      <c r="H203" s="309"/>
      <c r="I203" s="309"/>
      <c r="J203" s="309"/>
      <c r="K203" s="309"/>
    </row>
    <row r="204" spans="2:11" ht="12.75">
      <c r="B204" s="309"/>
      <c r="C204" s="309"/>
      <c r="D204" s="309"/>
      <c r="E204" s="310"/>
      <c r="F204" s="310"/>
      <c r="G204" s="310"/>
      <c r="H204" s="309"/>
      <c r="I204" s="309"/>
      <c r="J204" s="309"/>
      <c r="K204" s="309"/>
    </row>
    <row r="205" spans="2:11" ht="12.75">
      <c r="B205" s="309"/>
      <c r="C205" s="309"/>
      <c r="D205" s="309"/>
      <c r="E205" s="310"/>
      <c r="F205" s="310"/>
      <c r="G205" s="310"/>
      <c r="H205" s="309"/>
      <c r="I205" s="309"/>
      <c r="J205" s="309"/>
      <c r="K205" s="309"/>
    </row>
    <row r="206" spans="2:11" ht="12.75">
      <c r="B206" s="309"/>
      <c r="C206" s="309"/>
      <c r="D206" s="309"/>
      <c r="E206" s="310"/>
      <c r="F206" s="310"/>
      <c r="G206" s="310"/>
      <c r="H206" s="309"/>
      <c r="I206" s="309"/>
      <c r="J206" s="309"/>
      <c r="K206" s="309"/>
    </row>
    <row r="207" spans="2:11" ht="12.75">
      <c r="B207" s="309"/>
      <c r="C207" s="309"/>
      <c r="D207" s="309"/>
      <c r="E207" s="310"/>
      <c r="F207" s="310"/>
      <c r="G207" s="310"/>
      <c r="H207" s="309"/>
      <c r="I207" s="309"/>
      <c r="J207" s="309"/>
      <c r="K207" s="309"/>
    </row>
    <row r="208" spans="2:11" ht="12.75">
      <c r="B208" s="309"/>
      <c r="C208" s="309"/>
      <c r="D208" s="309"/>
      <c r="E208" s="310"/>
      <c r="F208" s="310"/>
      <c r="G208" s="310"/>
      <c r="H208" s="309"/>
      <c r="I208" s="309"/>
      <c r="J208" s="309"/>
      <c r="K208" s="309"/>
    </row>
    <row r="209" spans="2:11" ht="12.75">
      <c r="B209" s="309"/>
      <c r="C209" s="309"/>
      <c r="D209" s="309"/>
      <c r="E209" s="310"/>
      <c r="F209" s="310"/>
      <c r="G209" s="310"/>
      <c r="H209" s="309"/>
      <c r="I209" s="309"/>
      <c r="J209" s="309"/>
      <c r="K209" s="309"/>
    </row>
    <row r="210" spans="2:11" ht="12.75">
      <c r="B210" s="309"/>
      <c r="C210" s="309"/>
      <c r="D210" s="309"/>
      <c r="E210" s="310"/>
      <c r="F210" s="310"/>
      <c r="G210" s="310"/>
      <c r="H210" s="309"/>
      <c r="I210" s="309"/>
      <c r="J210" s="309"/>
      <c r="K210" s="309"/>
    </row>
    <row r="211" spans="2:11" ht="12.75">
      <c r="B211" s="309"/>
      <c r="C211" s="309"/>
      <c r="D211" s="309"/>
      <c r="E211" s="310"/>
      <c r="F211" s="310"/>
      <c r="G211" s="310"/>
      <c r="H211" s="309"/>
      <c r="I211" s="309"/>
      <c r="J211" s="309"/>
      <c r="K211" s="309"/>
    </row>
    <row r="212" spans="2:11" ht="12.75">
      <c r="B212" s="309"/>
      <c r="C212" s="309"/>
      <c r="D212" s="309"/>
      <c r="E212" s="310"/>
      <c r="F212" s="310"/>
      <c r="G212" s="310"/>
      <c r="H212" s="309"/>
      <c r="I212" s="309"/>
      <c r="J212" s="309"/>
      <c r="K212" s="309"/>
    </row>
    <row r="213" spans="2:11" ht="12.75">
      <c r="B213" s="309"/>
      <c r="C213" s="309"/>
      <c r="D213" s="309"/>
      <c r="E213" s="310"/>
      <c r="F213" s="310"/>
      <c r="G213" s="310"/>
      <c r="H213" s="309"/>
      <c r="I213" s="309"/>
      <c r="J213" s="309"/>
      <c r="K213" s="309"/>
    </row>
    <row r="214" spans="2:11" ht="12.75">
      <c r="B214" s="309"/>
      <c r="C214" s="309"/>
      <c r="D214" s="309"/>
      <c r="E214" s="310"/>
      <c r="F214" s="310"/>
      <c r="G214" s="310"/>
      <c r="H214" s="309"/>
      <c r="I214" s="309"/>
      <c r="J214" s="309"/>
      <c r="K214" s="309"/>
    </row>
    <row r="215" spans="2:11" ht="12.75">
      <c r="B215" s="309"/>
      <c r="C215" s="309"/>
      <c r="D215" s="309"/>
      <c r="E215" s="310"/>
      <c r="F215" s="310"/>
      <c r="G215" s="310"/>
      <c r="H215" s="309"/>
      <c r="I215" s="309"/>
      <c r="J215" s="309"/>
      <c r="K215" s="309"/>
    </row>
    <row r="216" spans="2:11" ht="12.75">
      <c r="B216" s="309"/>
      <c r="C216" s="309"/>
      <c r="D216" s="309"/>
      <c r="E216" s="310"/>
      <c r="F216" s="310"/>
      <c r="G216" s="310"/>
      <c r="H216" s="309"/>
      <c r="I216" s="309"/>
      <c r="J216" s="309"/>
      <c r="K216" s="309"/>
    </row>
    <row r="217" spans="2:11" ht="12.75">
      <c r="B217" s="309"/>
      <c r="C217" s="309"/>
      <c r="D217" s="309"/>
      <c r="E217" s="310"/>
      <c r="F217" s="310"/>
      <c r="G217" s="310"/>
      <c r="H217" s="309"/>
      <c r="I217" s="309"/>
      <c r="J217" s="309"/>
      <c r="K217" s="309"/>
    </row>
    <row r="218" spans="2:11" ht="12.75">
      <c r="B218" s="309"/>
      <c r="C218" s="309"/>
      <c r="D218" s="309"/>
      <c r="E218" s="310"/>
      <c r="F218" s="310"/>
      <c r="G218" s="310"/>
      <c r="H218" s="309"/>
      <c r="I218" s="309"/>
      <c r="J218" s="309"/>
      <c r="K218" s="309"/>
    </row>
    <row r="219" spans="2:11" ht="12.75">
      <c r="B219" s="309"/>
      <c r="C219" s="309"/>
      <c r="D219" s="309"/>
      <c r="E219" s="310"/>
      <c r="F219" s="310"/>
      <c r="G219" s="310"/>
      <c r="H219" s="309"/>
      <c r="I219" s="309"/>
      <c r="J219" s="309"/>
      <c r="K219" s="309"/>
    </row>
    <row r="220" spans="2:11" ht="12.75">
      <c r="B220" s="309"/>
      <c r="C220" s="309"/>
      <c r="D220" s="309"/>
      <c r="E220" s="310"/>
      <c r="F220" s="310"/>
      <c r="G220" s="310"/>
      <c r="H220" s="309"/>
      <c r="I220" s="309"/>
      <c r="J220" s="309"/>
      <c r="K220" s="309"/>
    </row>
    <row r="221" spans="2:11" ht="12.75">
      <c r="B221" s="309"/>
      <c r="C221" s="309"/>
      <c r="D221" s="309"/>
      <c r="E221" s="310"/>
      <c r="F221" s="310"/>
      <c r="G221" s="310"/>
      <c r="H221" s="309"/>
      <c r="I221" s="309"/>
      <c r="J221" s="309"/>
      <c r="K221" s="309"/>
    </row>
    <row r="222" spans="2:11" ht="12.75">
      <c r="B222" s="309"/>
      <c r="C222" s="309"/>
      <c r="D222" s="309"/>
      <c r="E222" s="310"/>
      <c r="F222" s="310"/>
      <c r="G222" s="310"/>
      <c r="H222" s="309"/>
      <c r="I222" s="309"/>
      <c r="J222" s="309"/>
      <c r="K222" s="309"/>
    </row>
    <row r="223" spans="2:11" ht="12.75">
      <c r="B223" s="309"/>
      <c r="C223" s="309"/>
      <c r="D223" s="309"/>
      <c r="E223" s="310"/>
      <c r="F223" s="310"/>
      <c r="G223" s="310"/>
      <c r="H223" s="309"/>
      <c r="I223" s="309"/>
      <c r="J223" s="309"/>
      <c r="K223" s="309"/>
    </row>
    <row r="224" spans="2:11" ht="12.75">
      <c r="B224" s="309"/>
      <c r="C224" s="309"/>
      <c r="D224" s="309"/>
      <c r="E224" s="310"/>
      <c r="F224" s="310"/>
      <c r="G224" s="310"/>
      <c r="H224" s="309"/>
      <c r="I224" s="309"/>
      <c r="J224" s="309"/>
      <c r="K224" s="309"/>
    </row>
    <row r="225" spans="2:11" ht="12.75">
      <c r="B225" s="309"/>
      <c r="C225" s="309"/>
      <c r="D225" s="309"/>
      <c r="E225" s="310"/>
      <c r="F225" s="310"/>
      <c r="G225" s="310"/>
      <c r="H225" s="309"/>
      <c r="I225" s="309"/>
      <c r="J225" s="309"/>
      <c r="K225" s="309"/>
    </row>
    <row r="226" spans="2:11" ht="12.75">
      <c r="B226" s="309"/>
      <c r="C226" s="309"/>
      <c r="D226" s="309"/>
      <c r="E226" s="310"/>
      <c r="F226" s="310"/>
      <c r="G226" s="310"/>
      <c r="H226" s="309"/>
      <c r="I226" s="309"/>
      <c r="J226" s="309"/>
      <c r="K226" s="309"/>
    </row>
    <row r="227" spans="2:11" ht="12.75">
      <c r="B227" s="309"/>
      <c r="C227" s="309"/>
      <c r="D227" s="309"/>
      <c r="E227" s="310"/>
      <c r="F227" s="310"/>
      <c r="G227" s="310"/>
      <c r="H227" s="309"/>
      <c r="I227" s="309"/>
      <c r="J227" s="309"/>
      <c r="K227" s="309"/>
    </row>
    <row r="228" spans="2:11" ht="12.75">
      <c r="B228" s="309"/>
      <c r="C228" s="309"/>
      <c r="D228" s="309"/>
      <c r="E228" s="310"/>
      <c r="F228" s="310"/>
      <c r="G228" s="310"/>
      <c r="H228" s="309"/>
      <c r="I228" s="309"/>
      <c r="J228" s="309"/>
      <c r="K228" s="309"/>
    </row>
    <row r="229" spans="2:11" ht="12.75">
      <c r="B229" s="309"/>
      <c r="C229" s="309"/>
      <c r="D229" s="309"/>
      <c r="E229" s="310"/>
      <c r="F229" s="310"/>
      <c r="G229" s="310"/>
      <c r="H229" s="309"/>
      <c r="I229" s="309"/>
      <c r="J229" s="309"/>
      <c r="K229" s="309"/>
    </row>
    <row r="230" spans="2:11" ht="12.75">
      <c r="B230" s="309"/>
      <c r="C230" s="309"/>
      <c r="D230" s="309"/>
      <c r="E230" s="310"/>
      <c r="F230" s="310"/>
      <c r="G230" s="310"/>
      <c r="H230" s="309"/>
      <c r="I230" s="309"/>
      <c r="J230" s="309"/>
      <c r="K230" s="309"/>
    </row>
    <row r="231" spans="2:11" ht="12.75">
      <c r="B231" s="309"/>
      <c r="C231" s="309"/>
      <c r="D231" s="309"/>
      <c r="E231" s="310"/>
      <c r="F231" s="310"/>
      <c r="G231" s="310"/>
      <c r="H231" s="309"/>
      <c r="I231" s="309"/>
      <c r="J231" s="309"/>
      <c r="K231" s="309"/>
    </row>
    <row r="232" spans="2:11" ht="12.75">
      <c r="B232" s="309"/>
      <c r="C232" s="309"/>
      <c r="D232" s="309"/>
      <c r="E232" s="310"/>
      <c r="F232" s="310"/>
      <c r="G232" s="310"/>
      <c r="H232" s="309"/>
      <c r="I232" s="309"/>
      <c r="J232" s="309"/>
      <c r="K232" s="309"/>
    </row>
    <row r="233" spans="2:11" ht="12.75">
      <c r="B233" s="309"/>
      <c r="C233" s="309"/>
      <c r="D233" s="309"/>
      <c r="E233" s="310"/>
      <c r="F233" s="310"/>
      <c r="G233" s="310"/>
      <c r="H233" s="309"/>
      <c r="I233" s="309"/>
      <c r="J233" s="309"/>
      <c r="K233" s="309"/>
    </row>
    <row r="234" spans="2:11" ht="12.75">
      <c r="B234" s="309"/>
      <c r="C234" s="309"/>
      <c r="D234" s="309"/>
      <c r="E234" s="310"/>
      <c r="F234" s="310"/>
      <c r="G234" s="310"/>
      <c r="H234" s="309"/>
      <c r="I234" s="309"/>
      <c r="J234" s="309"/>
      <c r="K234" s="309"/>
    </row>
    <row r="235" spans="2:11" ht="12.75">
      <c r="B235" s="309"/>
      <c r="C235" s="309"/>
      <c r="D235" s="309"/>
      <c r="E235" s="310"/>
      <c r="F235" s="310"/>
      <c r="G235" s="310"/>
      <c r="H235" s="309"/>
      <c r="I235" s="309"/>
      <c r="J235" s="309"/>
      <c r="K235" s="309"/>
    </row>
    <row r="236" spans="2:11" ht="12.75">
      <c r="B236" s="309"/>
      <c r="C236" s="309"/>
      <c r="D236" s="309"/>
      <c r="E236" s="310"/>
      <c r="F236" s="310"/>
      <c r="G236" s="310"/>
      <c r="H236" s="309"/>
      <c r="I236" s="309"/>
      <c r="J236" s="309"/>
      <c r="K236" s="309"/>
    </row>
    <row r="237" spans="2:11" ht="12.75">
      <c r="B237" s="309"/>
      <c r="C237" s="309"/>
      <c r="D237" s="309"/>
      <c r="E237" s="310"/>
      <c r="F237" s="310"/>
      <c r="G237" s="310"/>
      <c r="H237" s="309"/>
      <c r="I237" s="309"/>
      <c r="J237" s="309"/>
      <c r="K237" s="309"/>
    </row>
    <row r="238" spans="2:11" ht="12.75">
      <c r="B238" s="309"/>
      <c r="C238" s="309"/>
      <c r="D238" s="309"/>
      <c r="E238" s="310"/>
      <c r="F238" s="310"/>
      <c r="G238" s="310"/>
      <c r="H238" s="309"/>
      <c r="I238" s="309"/>
      <c r="J238" s="309"/>
      <c r="K238" s="309"/>
    </row>
    <row r="239" spans="2:11" ht="12.75">
      <c r="B239" s="309"/>
      <c r="C239" s="309"/>
      <c r="D239" s="309"/>
      <c r="E239" s="310"/>
      <c r="F239" s="310"/>
      <c r="G239" s="310"/>
      <c r="H239" s="309"/>
      <c r="I239" s="309"/>
      <c r="J239" s="309"/>
      <c r="K239" s="309"/>
    </row>
    <row r="240" spans="2:11" ht="12.75">
      <c r="B240" s="309"/>
      <c r="C240" s="309"/>
      <c r="D240" s="309"/>
      <c r="E240" s="310"/>
      <c r="F240" s="310"/>
      <c r="G240" s="310"/>
      <c r="H240" s="309"/>
      <c r="I240" s="309"/>
      <c r="J240" s="309"/>
      <c r="K240" s="309"/>
    </row>
    <row r="241" spans="2:11" ht="12.75">
      <c r="B241" s="309"/>
      <c r="C241" s="309"/>
      <c r="D241" s="309"/>
      <c r="E241" s="310"/>
      <c r="F241" s="310"/>
      <c r="G241" s="310"/>
      <c r="H241" s="309"/>
      <c r="I241" s="309"/>
      <c r="J241" s="309"/>
      <c r="K241" s="309"/>
    </row>
    <row r="242" spans="2:11" ht="12.75">
      <c r="B242" s="309"/>
      <c r="C242" s="309"/>
      <c r="D242" s="309"/>
      <c r="E242" s="310"/>
      <c r="F242" s="310"/>
      <c r="G242" s="310"/>
      <c r="H242" s="309"/>
      <c r="I242" s="309"/>
      <c r="J242" s="309"/>
      <c r="K242" s="309"/>
    </row>
    <row r="243" spans="2:11" ht="12.75">
      <c r="B243" s="309"/>
      <c r="C243" s="309"/>
      <c r="D243" s="309"/>
      <c r="E243" s="310"/>
      <c r="F243" s="310"/>
      <c r="G243" s="310"/>
      <c r="H243" s="309"/>
      <c r="I243" s="309"/>
      <c r="J243" s="309"/>
      <c r="K243" s="309"/>
    </row>
    <row r="244" spans="2:11" ht="12.75">
      <c r="B244" s="309"/>
      <c r="C244" s="309"/>
      <c r="D244" s="309"/>
      <c r="E244" s="310"/>
      <c r="F244" s="310"/>
      <c r="G244" s="310"/>
      <c r="H244" s="309"/>
      <c r="I244" s="309"/>
      <c r="J244" s="309"/>
      <c r="K244" s="309"/>
    </row>
    <row r="245" spans="2:11" ht="12.75">
      <c r="B245" s="309"/>
      <c r="C245" s="309"/>
      <c r="D245" s="309"/>
      <c r="E245" s="310"/>
      <c r="F245" s="310"/>
      <c r="G245" s="310"/>
      <c r="H245" s="309"/>
      <c r="I245" s="309"/>
      <c r="J245" s="309"/>
      <c r="K245" s="309"/>
    </row>
    <row r="246" spans="2:11" ht="12.75">
      <c r="B246" s="309"/>
      <c r="C246" s="309"/>
      <c r="D246" s="309"/>
      <c r="E246" s="310"/>
      <c r="F246" s="310"/>
      <c r="G246" s="310"/>
      <c r="H246" s="309"/>
      <c r="I246" s="309"/>
      <c r="J246" s="309"/>
      <c r="K246" s="309"/>
    </row>
    <row r="247" spans="2:11" ht="12.75">
      <c r="B247" s="309"/>
      <c r="C247" s="309"/>
      <c r="D247" s="309"/>
      <c r="E247" s="310"/>
      <c r="F247" s="310"/>
      <c r="G247" s="310"/>
      <c r="H247" s="309"/>
      <c r="I247" s="309"/>
      <c r="J247" s="309"/>
      <c r="K247" s="309"/>
    </row>
    <row r="248" spans="2:11" ht="12.75">
      <c r="B248" s="309"/>
      <c r="C248" s="309"/>
      <c r="D248" s="309"/>
      <c r="E248" s="310"/>
      <c r="F248" s="310"/>
      <c r="G248" s="310"/>
      <c r="H248" s="309"/>
      <c r="I248" s="309"/>
      <c r="J248" s="309"/>
      <c r="K248" s="309"/>
    </row>
    <row r="249" spans="2:11" ht="12.75">
      <c r="B249" s="309"/>
      <c r="C249" s="309"/>
      <c r="D249" s="309"/>
      <c r="E249" s="310"/>
      <c r="F249" s="310"/>
      <c r="G249" s="310"/>
      <c r="H249" s="309"/>
      <c r="I249" s="309"/>
      <c r="J249" s="309"/>
      <c r="K249" s="309"/>
    </row>
    <row r="250" spans="2:11" ht="12.75">
      <c r="B250" s="309"/>
      <c r="C250" s="309"/>
      <c r="D250" s="309"/>
      <c r="E250" s="310"/>
      <c r="F250" s="310"/>
      <c r="G250" s="310"/>
      <c r="H250" s="309"/>
      <c r="I250" s="309"/>
      <c r="J250" s="309"/>
      <c r="K250" s="309"/>
    </row>
    <row r="251" spans="2:11" ht="12.75">
      <c r="B251" s="309"/>
      <c r="C251" s="309"/>
      <c r="D251" s="309"/>
      <c r="E251" s="310"/>
      <c r="F251" s="310"/>
      <c r="G251" s="310"/>
      <c r="H251" s="309"/>
      <c r="I251" s="309"/>
      <c r="J251" s="309"/>
      <c r="K251" s="309"/>
    </row>
    <row r="252" spans="2:11" ht="12.75">
      <c r="B252" s="309"/>
      <c r="C252" s="309"/>
      <c r="D252" s="309"/>
      <c r="E252" s="310"/>
      <c r="F252" s="310"/>
      <c r="G252" s="310"/>
      <c r="H252" s="309"/>
      <c r="I252" s="309"/>
      <c r="J252" s="309"/>
      <c r="K252" s="309"/>
    </row>
    <row r="253" spans="2:11" ht="12.75">
      <c r="B253" s="309"/>
      <c r="C253" s="309"/>
      <c r="D253" s="309"/>
      <c r="E253" s="310"/>
      <c r="F253" s="310"/>
      <c r="G253" s="310"/>
      <c r="H253" s="309"/>
      <c r="I253" s="309"/>
      <c r="J253" s="309"/>
      <c r="K253" s="309"/>
    </row>
    <row r="254" spans="2:11" ht="12.75">
      <c r="B254" s="309"/>
      <c r="C254" s="309"/>
      <c r="D254" s="309"/>
      <c r="E254" s="310"/>
      <c r="F254" s="310"/>
      <c r="G254" s="310"/>
      <c r="H254" s="309"/>
      <c r="I254" s="309"/>
      <c r="J254" s="309"/>
      <c r="K254" s="309"/>
    </row>
    <row r="255" spans="2:11" ht="12.75">
      <c r="B255" s="309"/>
      <c r="C255" s="309"/>
      <c r="D255" s="309"/>
      <c r="E255" s="310"/>
      <c r="F255" s="310"/>
      <c r="G255" s="310"/>
      <c r="H255" s="309"/>
      <c r="I255" s="309"/>
      <c r="J255" s="309"/>
      <c r="K255" s="309"/>
    </row>
    <row r="256" spans="2:11" ht="12.75">
      <c r="B256" s="309"/>
      <c r="C256" s="309"/>
      <c r="D256" s="309"/>
      <c r="E256" s="310"/>
      <c r="F256" s="310"/>
      <c r="G256" s="310"/>
      <c r="H256" s="309"/>
      <c r="I256" s="309"/>
      <c r="J256" s="309"/>
      <c r="K256" s="309"/>
    </row>
    <row r="257" spans="2:11" ht="12.75">
      <c r="B257" s="309"/>
      <c r="C257" s="309"/>
      <c r="D257" s="309"/>
      <c r="E257" s="310"/>
      <c r="F257" s="310"/>
      <c r="G257" s="310"/>
      <c r="H257" s="309"/>
      <c r="I257" s="309"/>
      <c r="J257" s="309"/>
      <c r="K257" s="309"/>
    </row>
    <row r="258" spans="2:11" ht="12.75">
      <c r="B258" s="309"/>
      <c r="C258" s="309"/>
      <c r="D258" s="309"/>
      <c r="E258" s="310"/>
      <c r="F258" s="310"/>
      <c r="G258" s="310"/>
      <c r="H258" s="309"/>
      <c r="I258" s="309"/>
      <c r="J258" s="309"/>
      <c r="K258" s="309"/>
    </row>
    <row r="259" spans="2:11" ht="12.75">
      <c r="B259" s="309"/>
      <c r="C259" s="309"/>
      <c r="D259" s="309"/>
      <c r="E259" s="310"/>
      <c r="F259" s="310"/>
      <c r="G259" s="310"/>
      <c r="H259" s="309"/>
      <c r="I259" s="309"/>
      <c r="J259" s="309"/>
      <c r="K259" s="309"/>
    </row>
    <row r="260" spans="2:11" ht="12.75">
      <c r="B260" s="309"/>
      <c r="C260" s="309"/>
      <c r="D260" s="309"/>
      <c r="E260" s="310"/>
      <c r="F260" s="310"/>
      <c r="G260" s="310"/>
      <c r="H260" s="309"/>
      <c r="I260" s="309"/>
      <c r="J260" s="309"/>
      <c r="K260" s="309"/>
    </row>
    <row r="261" spans="2:11" ht="12.75">
      <c r="B261" s="309"/>
      <c r="C261" s="309"/>
      <c r="D261" s="309"/>
      <c r="E261" s="310"/>
      <c r="F261" s="310"/>
      <c r="G261" s="310"/>
      <c r="H261" s="309"/>
      <c r="I261" s="309"/>
      <c r="J261" s="309"/>
      <c r="K261" s="309"/>
    </row>
    <row r="262" spans="2:11" ht="12.75">
      <c r="B262" s="309"/>
      <c r="C262" s="309"/>
      <c r="D262" s="309"/>
      <c r="E262" s="310"/>
      <c r="F262" s="310"/>
      <c r="G262" s="310"/>
      <c r="H262" s="309"/>
      <c r="I262" s="309"/>
      <c r="J262" s="309"/>
      <c r="K262" s="309"/>
    </row>
    <row r="263" spans="2:11" ht="12.75">
      <c r="B263" s="309"/>
      <c r="C263" s="309"/>
      <c r="D263" s="309"/>
      <c r="E263" s="310"/>
      <c r="F263" s="310"/>
      <c r="G263" s="310"/>
      <c r="H263" s="309"/>
      <c r="I263" s="309"/>
      <c r="J263" s="309"/>
      <c r="K263" s="309"/>
    </row>
    <row r="264" spans="2:11" ht="12.75">
      <c r="B264" s="309"/>
      <c r="C264" s="309"/>
      <c r="D264" s="309"/>
      <c r="E264" s="310"/>
      <c r="F264" s="310"/>
      <c r="G264" s="310"/>
      <c r="H264" s="309"/>
      <c r="I264" s="309"/>
      <c r="J264" s="309"/>
      <c r="K264" s="309"/>
    </row>
    <row r="265" spans="2:11" ht="12.75">
      <c r="B265" s="309"/>
      <c r="C265" s="309"/>
      <c r="D265" s="309"/>
      <c r="E265" s="310"/>
      <c r="F265" s="310"/>
      <c r="G265" s="310"/>
      <c r="H265" s="309"/>
      <c r="I265" s="309"/>
      <c r="J265" s="309"/>
      <c r="K265" s="309"/>
    </row>
    <row r="266" spans="2:11" ht="12.75">
      <c r="B266" s="309"/>
      <c r="C266" s="309"/>
      <c r="D266" s="309"/>
      <c r="E266" s="310"/>
      <c r="F266" s="310"/>
      <c r="G266" s="310"/>
      <c r="H266" s="309"/>
      <c r="I266" s="309"/>
      <c r="J266" s="309"/>
      <c r="K266" s="309"/>
    </row>
    <row r="267" spans="2:11" ht="12.75">
      <c r="B267" s="309"/>
      <c r="C267" s="309"/>
      <c r="D267" s="309"/>
      <c r="E267" s="310"/>
      <c r="F267" s="310"/>
      <c r="G267" s="310"/>
      <c r="H267" s="309"/>
      <c r="I267" s="309"/>
      <c r="J267" s="309"/>
      <c r="K267" s="309"/>
    </row>
    <row r="268" spans="2:11" ht="12.75">
      <c r="B268" s="309"/>
      <c r="C268" s="309"/>
      <c r="D268" s="309"/>
      <c r="E268" s="310"/>
      <c r="F268" s="310"/>
      <c r="G268" s="310"/>
      <c r="H268" s="309"/>
      <c r="I268" s="309"/>
      <c r="J268" s="309"/>
      <c r="K268" s="309"/>
    </row>
    <row r="269" spans="2:11" ht="12.75">
      <c r="B269" s="309"/>
      <c r="C269" s="309"/>
      <c r="D269" s="309"/>
      <c r="E269" s="310"/>
      <c r="F269" s="310"/>
      <c r="G269" s="310"/>
      <c r="H269" s="309"/>
      <c r="I269" s="309"/>
      <c r="J269" s="309"/>
      <c r="K269" s="309"/>
    </row>
    <row r="270" spans="2:11" ht="12.75">
      <c r="B270" s="309"/>
      <c r="C270" s="309"/>
      <c r="D270" s="309"/>
      <c r="E270" s="310"/>
      <c r="F270" s="310"/>
      <c r="G270" s="310"/>
      <c r="H270" s="309"/>
      <c r="I270" s="309"/>
      <c r="J270" s="309"/>
      <c r="K270" s="309"/>
    </row>
    <row r="271" spans="2:11" ht="12.75">
      <c r="B271" s="309"/>
      <c r="C271" s="309"/>
      <c r="D271" s="309"/>
      <c r="E271" s="310"/>
      <c r="F271" s="310"/>
      <c r="G271" s="310"/>
      <c r="H271" s="309"/>
      <c r="I271" s="309"/>
      <c r="J271" s="309"/>
      <c r="K271" s="309"/>
    </row>
    <row r="272" spans="2:11" ht="12.75">
      <c r="B272" s="309"/>
      <c r="C272" s="309"/>
      <c r="D272" s="309"/>
      <c r="E272" s="310"/>
      <c r="F272" s="310"/>
      <c r="G272" s="310"/>
      <c r="H272" s="309"/>
      <c r="I272" s="309"/>
      <c r="J272" s="309"/>
      <c r="K272" s="309"/>
    </row>
    <row r="273" spans="2:11" ht="12.75">
      <c r="B273" s="309"/>
      <c r="C273" s="309"/>
      <c r="D273" s="309"/>
      <c r="E273" s="310"/>
      <c r="F273" s="310"/>
      <c r="G273" s="310"/>
      <c r="H273" s="309"/>
      <c r="I273" s="309"/>
      <c r="J273" s="309"/>
      <c r="K273" s="309"/>
    </row>
    <row r="274" spans="2:11" ht="12.75">
      <c r="B274" s="309"/>
      <c r="C274" s="309"/>
      <c r="D274" s="309"/>
      <c r="E274" s="310"/>
      <c r="F274" s="310"/>
      <c r="G274" s="310"/>
      <c r="H274" s="309"/>
      <c r="I274" s="309"/>
      <c r="J274" s="309"/>
      <c r="K274" s="309"/>
    </row>
    <row r="275" spans="2:11" ht="12.75">
      <c r="B275" s="309"/>
      <c r="C275" s="309"/>
      <c r="D275" s="309"/>
      <c r="E275" s="310"/>
      <c r="F275" s="310"/>
      <c r="G275" s="310"/>
      <c r="H275" s="309"/>
      <c r="I275" s="309"/>
      <c r="J275" s="309"/>
      <c r="K275" s="309"/>
    </row>
    <row r="276" spans="2:11" ht="12.75">
      <c r="B276" s="309"/>
      <c r="C276" s="309"/>
      <c r="D276" s="309"/>
      <c r="E276" s="310"/>
      <c r="F276" s="310"/>
      <c r="G276" s="310"/>
      <c r="H276" s="309"/>
      <c r="I276" s="309"/>
      <c r="J276" s="309"/>
      <c r="K276" s="309"/>
    </row>
    <row r="277" spans="2:11" ht="12.75">
      <c r="B277" s="309"/>
      <c r="C277" s="309"/>
      <c r="D277" s="309"/>
      <c r="E277" s="310"/>
      <c r="F277" s="310"/>
      <c r="G277" s="310"/>
      <c r="H277" s="309"/>
      <c r="I277" s="309"/>
      <c r="J277" s="309"/>
      <c r="K277" s="309"/>
    </row>
    <row r="278" spans="2:11" ht="12.75">
      <c r="B278" s="309"/>
      <c r="C278" s="309"/>
      <c r="D278" s="309"/>
      <c r="E278" s="310"/>
      <c r="F278" s="310"/>
      <c r="G278" s="310"/>
      <c r="H278" s="309"/>
      <c r="I278" s="309"/>
      <c r="J278" s="309"/>
      <c r="K278" s="309"/>
    </row>
    <row r="279" spans="2:11" ht="12.75">
      <c r="B279" s="309"/>
      <c r="C279" s="309"/>
      <c r="D279" s="309"/>
      <c r="E279" s="310"/>
      <c r="F279" s="310"/>
      <c r="G279" s="310"/>
      <c r="H279" s="309"/>
      <c r="I279" s="309"/>
      <c r="J279" s="309"/>
      <c r="K279" s="309"/>
    </row>
    <row r="280" spans="2:11" ht="12.75">
      <c r="B280" s="309"/>
      <c r="C280" s="309"/>
      <c r="D280" s="309"/>
      <c r="E280" s="310"/>
      <c r="F280" s="310"/>
      <c r="G280" s="310"/>
      <c r="H280" s="309"/>
      <c r="I280" s="309"/>
      <c r="J280" s="309"/>
      <c r="K280" s="309"/>
    </row>
    <row r="281" spans="2:11" ht="12.75">
      <c r="B281" s="309"/>
      <c r="C281" s="309"/>
      <c r="D281" s="309"/>
      <c r="E281" s="310"/>
      <c r="F281" s="310"/>
      <c r="G281" s="310"/>
      <c r="H281" s="309"/>
      <c r="I281" s="309"/>
      <c r="J281" s="309"/>
      <c r="K281" s="309"/>
    </row>
    <row r="282" spans="2:11" ht="12.75">
      <c r="B282" s="309"/>
      <c r="C282" s="309"/>
      <c r="D282" s="309"/>
      <c r="E282" s="310"/>
      <c r="F282" s="310"/>
      <c r="G282" s="310"/>
      <c r="H282" s="309"/>
      <c r="I282" s="309"/>
      <c r="J282" s="309"/>
      <c r="K282" s="309"/>
    </row>
    <row r="283" spans="2:11" ht="12.75">
      <c r="B283" s="309"/>
      <c r="C283" s="309"/>
      <c r="D283" s="309"/>
      <c r="E283" s="310"/>
      <c r="F283" s="310"/>
      <c r="G283" s="310"/>
      <c r="H283" s="309"/>
      <c r="I283" s="309"/>
      <c r="J283" s="309"/>
      <c r="K283" s="309"/>
    </row>
    <row r="284" spans="2:11" ht="12.75">
      <c r="B284" s="309"/>
      <c r="C284" s="309"/>
      <c r="D284" s="309"/>
      <c r="E284" s="310"/>
      <c r="F284" s="310"/>
      <c r="G284" s="310"/>
      <c r="H284" s="309"/>
      <c r="I284" s="309"/>
      <c r="J284" s="309"/>
      <c r="K284" s="309"/>
    </row>
    <row r="285" spans="2:11" ht="12.75">
      <c r="B285" s="309"/>
      <c r="C285" s="309"/>
      <c r="D285" s="309"/>
      <c r="E285" s="310"/>
      <c r="F285" s="310"/>
      <c r="G285" s="310"/>
      <c r="H285" s="309"/>
      <c r="I285" s="309"/>
      <c r="J285" s="309"/>
      <c r="K285" s="309"/>
    </row>
    <row r="286" spans="2:11" ht="12.75">
      <c r="B286" s="309"/>
      <c r="C286" s="309"/>
      <c r="D286" s="309"/>
      <c r="E286" s="310"/>
      <c r="F286" s="310"/>
      <c r="G286" s="310"/>
      <c r="H286" s="309"/>
      <c r="I286" s="309"/>
      <c r="J286" s="309"/>
      <c r="K286" s="309"/>
    </row>
    <row r="287" spans="2:11" ht="12.75">
      <c r="B287" s="309"/>
      <c r="C287" s="309"/>
      <c r="D287" s="309"/>
      <c r="E287" s="310"/>
      <c r="F287" s="310"/>
      <c r="G287" s="310"/>
      <c r="H287" s="309"/>
      <c r="I287" s="309"/>
      <c r="J287" s="309"/>
      <c r="K287" s="309"/>
    </row>
    <row r="288" spans="2:11" ht="12.75">
      <c r="B288" s="309"/>
      <c r="C288" s="309"/>
      <c r="D288" s="309"/>
      <c r="E288" s="310"/>
      <c r="F288" s="310"/>
      <c r="G288" s="310"/>
      <c r="H288" s="309"/>
      <c r="I288" s="309"/>
      <c r="J288" s="309"/>
      <c r="K288" s="309"/>
    </row>
    <row r="289" spans="2:11" ht="12.75">
      <c r="B289" s="309"/>
      <c r="C289" s="309"/>
      <c r="D289" s="309"/>
      <c r="E289" s="310"/>
      <c r="F289" s="310"/>
      <c r="G289" s="310"/>
      <c r="H289" s="309"/>
      <c r="I289" s="309"/>
      <c r="J289" s="309"/>
      <c r="K289" s="309"/>
    </row>
    <row r="290" spans="2:11" ht="12.75">
      <c r="B290" s="309"/>
      <c r="C290" s="309"/>
      <c r="D290" s="309"/>
      <c r="E290" s="310"/>
      <c r="F290" s="310"/>
      <c r="G290" s="310"/>
      <c r="H290" s="309"/>
      <c r="I290" s="309"/>
      <c r="J290" s="309"/>
      <c r="K290" s="309"/>
    </row>
    <row r="291" spans="2:11" ht="12.75">
      <c r="B291" s="309"/>
      <c r="C291" s="309"/>
      <c r="D291" s="309"/>
      <c r="E291" s="310"/>
      <c r="F291" s="310"/>
      <c r="G291" s="310"/>
      <c r="H291" s="309"/>
      <c r="I291" s="309"/>
      <c r="J291" s="309"/>
      <c r="K291" s="309"/>
    </row>
    <row r="292" spans="2:11" ht="12.75">
      <c r="B292" s="309"/>
      <c r="C292" s="309"/>
      <c r="D292" s="309"/>
      <c r="E292" s="310"/>
      <c r="F292" s="310"/>
      <c r="G292" s="310"/>
      <c r="H292" s="309"/>
      <c r="I292" s="309"/>
      <c r="J292" s="309"/>
      <c r="K292" s="309"/>
    </row>
    <row r="293" spans="2:11" ht="12.75">
      <c r="B293" s="309"/>
      <c r="C293" s="309"/>
      <c r="D293" s="309"/>
      <c r="E293" s="310"/>
      <c r="F293" s="310"/>
      <c r="G293" s="310"/>
      <c r="H293" s="309"/>
      <c r="I293" s="309"/>
      <c r="J293" s="309"/>
      <c r="K293" s="309"/>
    </row>
    <row r="294" spans="2:11" ht="12.75">
      <c r="B294" s="309"/>
      <c r="C294" s="309"/>
      <c r="D294" s="309"/>
      <c r="E294" s="310"/>
      <c r="F294" s="310"/>
      <c r="G294" s="310"/>
      <c r="H294" s="309"/>
      <c r="I294" s="309"/>
      <c r="J294" s="309"/>
      <c r="K294" s="309"/>
    </row>
    <row r="295" spans="2:11" ht="12.75">
      <c r="B295" s="309"/>
      <c r="C295" s="309"/>
      <c r="D295" s="309"/>
      <c r="E295" s="310"/>
      <c r="F295" s="310"/>
      <c r="G295" s="310"/>
      <c r="H295" s="309"/>
      <c r="I295" s="309"/>
      <c r="J295" s="309"/>
      <c r="K295" s="309"/>
    </row>
    <row r="296" spans="2:11" ht="12.75">
      <c r="B296" s="309"/>
      <c r="C296" s="309"/>
      <c r="D296" s="309"/>
      <c r="E296" s="310"/>
      <c r="F296" s="310"/>
      <c r="G296" s="310"/>
      <c r="H296" s="309"/>
      <c r="I296" s="309"/>
      <c r="J296" s="309"/>
      <c r="K296" s="309"/>
    </row>
    <row r="297" spans="2:11" ht="12.75">
      <c r="B297" s="309"/>
      <c r="C297" s="309"/>
      <c r="D297" s="309"/>
      <c r="E297" s="310"/>
      <c r="F297" s="310"/>
      <c r="G297" s="310"/>
      <c r="H297" s="309"/>
      <c r="I297" s="309"/>
      <c r="J297" s="309"/>
      <c r="K297" s="309"/>
    </row>
    <row r="298" spans="2:11" ht="12.75">
      <c r="B298" s="309"/>
      <c r="C298" s="309"/>
      <c r="D298" s="309"/>
      <c r="E298" s="310"/>
      <c r="F298" s="310"/>
      <c r="G298" s="310"/>
      <c r="H298" s="309"/>
      <c r="I298" s="309"/>
      <c r="J298" s="309"/>
      <c r="K298" s="309"/>
    </row>
    <row r="299" spans="2:11" ht="12.75">
      <c r="B299" s="309"/>
      <c r="C299" s="309"/>
      <c r="D299" s="309"/>
      <c r="E299" s="310"/>
      <c r="F299" s="310"/>
      <c r="G299" s="310"/>
      <c r="H299" s="309"/>
      <c r="I299" s="309"/>
      <c r="J299" s="309"/>
      <c r="K299" s="309"/>
    </row>
    <row r="300" spans="2:11" ht="12.75">
      <c r="B300" s="309"/>
      <c r="C300" s="309"/>
      <c r="D300" s="309"/>
      <c r="E300" s="310"/>
      <c r="F300" s="310"/>
      <c r="G300" s="310"/>
      <c r="H300" s="309"/>
      <c r="I300" s="309"/>
      <c r="J300" s="309"/>
      <c r="K300" s="309"/>
    </row>
    <row r="301" spans="2:11" ht="12.75">
      <c r="B301" s="309"/>
      <c r="C301" s="309"/>
      <c r="D301" s="309"/>
      <c r="E301" s="310"/>
      <c r="F301" s="310"/>
      <c r="G301" s="310"/>
      <c r="H301" s="309"/>
      <c r="I301" s="309"/>
      <c r="J301" s="309"/>
      <c r="K301" s="309"/>
    </row>
    <row r="302" spans="2:11" ht="12.75">
      <c r="B302" s="309"/>
      <c r="C302" s="309"/>
      <c r="D302" s="309"/>
      <c r="E302" s="310"/>
      <c r="F302" s="310"/>
      <c r="G302" s="310"/>
      <c r="H302" s="309"/>
      <c r="I302" s="309"/>
      <c r="J302" s="309"/>
      <c r="K302" s="309"/>
    </row>
    <row r="303" spans="2:11" ht="12.75">
      <c r="B303" s="309"/>
      <c r="C303" s="309"/>
      <c r="D303" s="309"/>
      <c r="E303" s="310"/>
      <c r="F303" s="310"/>
      <c r="G303" s="310"/>
      <c r="H303" s="309"/>
      <c r="I303" s="309"/>
      <c r="J303" s="309"/>
      <c r="K303" s="309"/>
    </row>
    <row r="304" spans="2:11" ht="12.75">
      <c r="B304" s="309"/>
      <c r="C304" s="309"/>
      <c r="D304" s="309"/>
      <c r="E304" s="310"/>
      <c r="F304" s="310"/>
      <c r="G304" s="310"/>
      <c r="H304" s="309"/>
      <c r="I304" s="309"/>
      <c r="J304" s="309"/>
      <c r="K304" s="309"/>
    </row>
    <row r="305" spans="2:11" ht="12.75">
      <c r="B305" s="309"/>
      <c r="C305" s="309"/>
      <c r="D305" s="309"/>
      <c r="E305" s="310"/>
      <c r="F305" s="310"/>
      <c r="G305" s="310"/>
      <c r="H305" s="309"/>
      <c r="I305" s="309"/>
      <c r="J305" s="309"/>
      <c r="K305" s="309"/>
    </row>
    <row r="306" spans="2:11" ht="12.75">
      <c r="B306" s="309"/>
      <c r="C306" s="309"/>
      <c r="D306" s="309"/>
      <c r="E306" s="310"/>
      <c r="F306" s="310"/>
      <c r="G306" s="310"/>
      <c r="H306" s="309"/>
      <c r="I306" s="309"/>
      <c r="J306" s="309"/>
      <c r="K306" s="309"/>
    </row>
    <row r="307" spans="2:11" ht="12.75">
      <c r="B307" s="309"/>
      <c r="C307" s="309"/>
      <c r="D307" s="309"/>
      <c r="E307" s="310"/>
      <c r="F307" s="310"/>
      <c r="G307" s="310"/>
      <c r="H307" s="309"/>
      <c r="I307" s="309"/>
      <c r="J307" s="309"/>
      <c r="K307" s="309"/>
    </row>
    <row r="308" spans="2:11" ht="12.75">
      <c r="B308" s="309"/>
      <c r="C308" s="309"/>
      <c r="D308" s="309"/>
      <c r="E308" s="310"/>
      <c r="F308" s="310"/>
      <c r="G308" s="310"/>
      <c r="H308" s="309"/>
      <c r="I308" s="309"/>
      <c r="J308" s="309"/>
      <c r="K308" s="309"/>
    </row>
    <row r="309" spans="2:11" ht="12.75">
      <c r="B309" s="309"/>
      <c r="C309" s="309"/>
      <c r="D309" s="309"/>
      <c r="E309" s="310"/>
      <c r="F309" s="310"/>
      <c r="G309" s="310"/>
      <c r="H309" s="309"/>
      <c r="I309" s="309"/>
      <c r="J309" s="309"/>
      <c r="K309" s="309"/>
    </row>
    <row r="310" spans="2:11" ht="12.75">
      <c r="B310" s="309"/>
      <c r="C310" s="309"/>
      <c r="D310" s="309"/>
      <c r="E310" s="310"/>
      <c r="F310" s="310"/>
      <c r="G310" s="310"/>
      <c r="H310" s="309"/>
      <c r="I310" s="309"/>
      <c r="J310" s="309"/>
      <c r="K310" s="309"/>
    </row>
    <row r="311" spans="2:11" ht="12.75">
      <c r="B311" s="309"/>
      <c r="C311" s="309"/>
      <c r="D311" s="309"/>
      <c r="E311" s="310"/>
      <c r="F311" s="310"/>
      <c r="G311" s="310"/>
      <c r="H311" s="309"/>
      <c r="I311" s="309"/>
      <c r="J311" s="309"/>
      <c r="K311" s="309"/>
    </row>
    <row r="312" spans="2:11" ht="12.75">
      <c r="B312" s="309"/>
      <c r="C312" s="309"/>
      <c r="D312" s="309"/>
      <c r="E312" s="310"/>
      <c r="F312" s="310"/>
      <c r="G312" s="310"/>
      <c r="H312" s="309"/>
      <c r="I312" s="309"/>
      <c r="J312" s="309"/>
      <c r="K312" s="309"/>
    </row>
    <row r="313" spans="2:11" ht="12.75">
      <c r="B313" s="309"/>
      <c r="C313" s="309"/>
      <c r="D313" s="309"/>
      <c r="E313" s="310"/>
      <c r="F313" s="310"/>
      <c r="G313" s="310"/>
      <c r="H313" s="309"/>
      <c r="I313" s="309"/>
      <c r="J313" s="309"/>
      <c r="K313" s="309"/>
    </row>
    <row r="314" spans="2:11" ht="12.75">
      <c r="B314" s="309"/>
      <c r="C314" s="309"/>
      <c r="D314" s="309"/>
      <c r="E314" s="310"/>
      <c r="F314" s="310"/>
      <c r="G314" s="310"/>
      <c r="H314" s="309"/>
      <c r="I314" s="309"/>
      <c r="J314" s="309"/>
      <c r="K314" s="309"/>
    </row>
    <row r="315" spans="2:11" ht="12.75">
      <c r="B315" s="309"/>
      <c r="C315" s="309"/>
      <c r="D315" s="309"/>
      <c r="E315" s="310"/>
      <c r="F315" s="310"/>
      <c r="G315" s="310"/>
      <c r="H315" s="309"/>
      <c r="I315" s="309"/>
      <c r="J315" s="309"/>
      <c r="K315" s="309"/>
    </row>
    <row r="316" spans="2:11" ht="12.75">
      <c r="B316" s="309"/>
      <c r="C316" s="309"/>
      <c r="D316" s="309"/>
      <c r="E316" s="310"/>
      <c r="F316" s="310"/>
      <c r="G316" s="310"/>
      <c r="H316" s="309"/>
      <c r="I316" s="309"/>
      <c r="J316" s="309"/>
      <c r="K316" s="309"/>
    </row>
    <row r="317" spans="2:11" ht="12.75">
      <c r="B317" s="309"/>
      <c r="C317" s="309"/>
      <c r="D317" s="309"/>
      <c r="E317" s="310"/>
      <c r="F317" s="310"/>
      <c r="G317" s="310"/>
      <c r="H317" s="309"/>
      <c r="I317" s="309"/>
      <c r="J317" s="309"/>
      <c r="K317" s="309"/>
    </row>
    <row r="318" spans="2:11" ht="12.75">
      <c r="B318" s="309"/>
      <c r="C318" s="309"/>
      <c r="D318" s="309"/>
      <c r="E318" s="310"/>
      <c r="F318" s="310"/>
      <c r="G318" s="310"/>
      <c r="H318" s="309"/>
      <c r="I318" s="309"/>
      <c r="J318" s="309"/>
      <c r="K318" s="309"/>
    </row>
    <row r="319" spans="2:11" ht="12.75">
      <c r="B319" s="309"/>
      <c r="C319" s="309"/>
      <c r="D319" s="309"/>
      <c r="E319" s="310"/>
      <c r="F319" s="310"/>
      <c r="G319" s="310"/>
      <c r="H319" s="309"/>
      <c r="I319" s="309"/>
      <c r="J319" s="309"/>
      <c r="K319" s="309"/>
    </row>
    <row r="320" spans="2:11" ht="12.75">
      <c r="B320" s="309"/>
      <c r="C320" s="309"/>
      <c r="D320" s="309"/>
      <c r="E320" s="310"/>
      <c r="F320" s="310"/>
      <c r="G320" s="310"/>
      <c r="H320" s="309"/>
      <c r="I320" s="309"/>
      <c r="J320" s="309"/>
      <c r="K320" s="309"/>
    </row>
    <row r="321" spans="2:11" ht="12.75">
      <c r="B321" s="309"/>
      <c r="C321" s="309"/>
      <c r="D321" s="309"/>
      <c r="E321" s="310"/>
      <c r="F321" s="310"/>
      <c r="G321" s="310"/>
      <c r="H321" s="309"/>
      <c r="I321" s="309"/>
      <c r="J321" s="309"/>
      <c r="K321" s="309"/>
    </row>
    <row r="322" spans="2:11" ht="12.75">
      <c r="B322" s="309"/>
      <c r="C322" s="309"/>
      <c r="D322" s="309"/>
      <c r="E322" s="310"/>
      <c r="F322" s="310"/>
      <c r="G322" s="310"/>
      <c r="H322" s="309"/>
      <c r="I322" s="309"/>
      <c r="J322" s="309"/>
      <c r="K322" s="309"/>
    </row>
    <row r="323" spans="2:11" ht="12.75">
      <c r="B323" s="309"/>
      <c r="C323" s="309"/>
      <c r="D323" s="309"/>
      <c r="E323" s="310"/>
      <c r="F323" s="310"/>
      <c r="G323" s="310"/>
      <c r="H323" s="309"/>
      <c r="I323" s="309"/>
      <c r="J323" s="309"/>
      <c r="K323" s="309"/>
    </row>
    <row r="324" spans="2:11" ht="12.75">
      <c r="B324" s="309"/>
      <c r="C324" s="309"/>
      <c r="D324" s="309"/>
      <c r="E324" s="310"/>
      <c r="F324" s="310"/>
      <c r="G324" s="310"/>
      <c r="H324" s="309"/>
      <c r="I324" s="309"/>
      <c r="J324" s="309"/>
      <c r="K324" s="309"/>
    </row>
    <row r="325" spans="2:11" ht="12.75">
      <c r="B325" s="309"/>
      <c r="C325" s="309"/>
      <c r="D325" s="309"/>
      <c r="E325" s="310"/>
      <c r="F325" s="310"/>
      <c r="G325" s="310"/>
      <c r="H325" s="309"/>
      <c r="I325" s="309"/>
      <c r="J325" s="309"/>
      <c r="K325" s="309"/>
    </row>
    <row r="326" spans="2:11" ht="12.75">
      <c r="B326" s="309"/>
      <c r="C326" s="309"/>
      <c r="D326" s="309"/>
      <c r="E326" s="310"/>
      <c r="F326" s="310"/>
      <c r="G326" s="310"/>
      <c r="H326" s="309"/>
      <c r="I326" s="309"/>
      <c r="J326" s="309"/>
      <c r="K326" s="309"/>
    </row>
    <row r="327" spans="2:11" ht="12.75">
      <c r="B327" s="309"/>
      <c r="C327" s="309"/>
      <c r="D327" s="309"/>
      <c r="E327" s="310"/>
      <c r="F327" s="310"/>
      <c r="G327" s="310"/>
      <c r="H327" s="309"/>
      <c r="I327" s="309"/>
      <c r="J327" s="309"/>
      <c r="K327" s="309"/>
    </row>
    <row r="328" spans="2:11" ht="12.75">
      <c r="B328" s="309"/>
      <c r="C328" s="309"/>
      <c r="D328" s="309"/>
      <c r="E328" s="310"/>
      <c r="F328" s="310"/>
      <c r="G328" s="310"/>
      <c r="H328" s="309"/>
      <c r="I328" s="309"/>
      <c r="J328" s="309"/>
      <c r="K328" s="309"/>
    </row>
    <row r="329" spans="2:11" ht="12.75">
      <c r="B329" s="309"/>
      <c r="C329" s="309"/>
      <c r="D329" s="309"/>
      <c r="E329" s="310"/>
      <c r="F329" s="310"/>
      <c r="G329" s="310"/>
      <c r="H329" s="309"/>
      <c r="I329" s="309"/>
      <c r="J329" s="309"/>
      <c r="K329" s="309"/>
    </row>
    <row r="330" spans="2:11" ht="12.75">
      <c r="B330" s="309"/>
      <c r="C330" s="309"/>
      <c r="D330" s="309"/>
      <c r="E330" s="310"/>
      <c r="F330" s="310"/>
      <c r="G330" s="310"/>
      <c r="H330" s="309"/>
      <c r="I330" s="309"/>
      <c r="J330" s="309"/>
      <c r="K330" s="309"/>
    </row>
    <row r="331" spans="2:11" ht="12.75">
      <c r="B331" s="309"/>
      <c r="C331" s="309"/>
      <c r="D331" s="309"/>
      <c r="E331" s="310"/>
      <c r="F331" s="310"/>
      <c r="G331" s="310"/>
      <c r="H331" s="309"/>
      <c r="I331" s="309"/>
      <c r="J331" s="309"/>
      <c r="K331" s="309"/>
    </row>
    <row r="332" spans="2:11" ht="12.75">
      <c r="B332" s="309"/>
      <c r="C332" s="309"/>
      <c r="D332" s="309"/>
      <c r="E332" s="310"/>
      <c r="F332" s="310"/>
      <c r="G332" s="310"/>
      <c r="H332" s="309"/>
      <c r="I332" s="309"/>
      <c r="J332" s="309"/>
      <c r="K332" s="309"/>
    </row>
    <row r="333" spans="2:11" ht="12.75">
      <c r="B333" s="309"/>
      <c r="C333" s="309"/>
      <c r="D333" s="309"/>
      <c r="E333" s="310"/>
      <c r="F333" s="310"/>
      <c r="G333" s="310"/>
      <c r="H333" s="309"/>
      <c r="I333" s="309"/>
      <c r="J333" s="309"/>
      <c r="K333" s="309"/>
    </row>
    <row r="334" spans="2:11" ht="12.75">
      <c r="B334" s="309"/>
      <c r="C334" s="309"/>
      <c r="D334" s="309"/>
      <c r="E334" s="310"/>
      <c r="F334" s="310"/>
      <c r="G334" s="310"/>
      <c r="H334" s="309"/>
      <c r="I334" s="309"/>
      <c r="J334" s="309"/>
      <c r="K334" s="309"/>
    </row>
    <row r="335" spans="2:11" ht="12.75">
      <c r="B335" s="309"/>
      <c r="C335" s="309"/>
      <c r="D335" s="309"/>
      <c r="E335" s="310"/>
      <c r="F335" s="310"/>
      <c r="G335" s="310"/>
      <c r="H335" s="309"/>
      <c r="I335" s="309"/>
      <c r="J335" s="309"/>
      <c r="K335" s="309"/>
    </row>
    <row r="336" spans="2:11" ht="12.75">
      <c r="B336" s="309"/>
      <c r="C336" s="309"/>
      <c r="D336" s="309"/>
      <c r="E336" s="310"/>
      <c r="F336" s="310"/>
      <c r="G336" s="310"/>
      <c r="H336" s="309"/>
      <c r="I336" s="309"/>
      <c r="J336" s="309"/>
      <c r="K336" s="309"/>
    </row>
    <row r="337" spans="2:11" ht="12.75">
      <c r="B337" s="309"/>
      <c r="C337" s="309"/>
      <c r="D337" s="309"/>
      <c r="E337" s="310"/>
      <c r="F337" s="310"/>
      <c r="G337" s="310"/>
      <c r="H337" s="309"/>
      <c r="I337" s="309"/>
      <c r="J337" s="309"/>
      <c r="K337" s="309"/>
    </row>
    <row r="338" spans="2:11" ht="12.75">
      <c r="B338" s="309"/>
      <c r="C338" s="309"/>
      <c r="D338" s="309"/>
      <c r="E338" s="310"/>
      <c r="F338" s="310"/>
      <c r="G338" s="310"/>
      <c r="H338" s="309"/>
      <c r="I338" s="309"/>
      <c r="J338" s="309"/>
      <c r="K338" s="309"/>
    </row>
    <row r="339" spans="2:11" ht="12.75">
      <c r="B339" s="309"/>
      <c r="C339" s="309"/>
      <c r="D339" s="309"/>
      <c r="E339" s="310"/>
      <c r="F339" s="310"/>
      <c r="G339" s="310"/>
      <c r="H339" s="309"/>
      <c r="I339" s="309"/>
      <c r="J339" s="309"/>
      <c r="K339" s="309"/>
    </row>
    <row r="340" spans="2:11" ht="12.75">
      <c r="B340" s="309"/>
      <c r="C340" s="309"/>
      <c r="D340" s="309"/>
      <c r="E340" s="310"/>
      <c r="F340" s="310"/>
      <c r="G340" s="310"/>
      <c r="H340" s="309"/>
      <c r="I340" s="309"/>
      <c r="J340" s="309"/>
      <c r="K340" s="309"/>
    </row>
    <row r="341" spans="2:11" ht="12.75">
      <c r="B341" s="309"/>
      <c r="C341" s="309"/>
      <c r="D341" s="309"/>
      <c r="E341" s="310"/>
      <c r="F341" s="310"/>
      <c r="G341" s="310"/>
      <c r="H341" s="309"/>
      <c r="I341" s="309"/>
      <c r="J341" s="309"/>
      <c r="K341" s="309"/>
    </row>
    <row r="342" spans="2:11" ht="12.75">
      <c r="B342" s="309"/>
      <c r="C342" s="309"/>
      <c r="D342" s="309"/>
      <c r="E342" s="310"/>
      <c r="F342" s="310"/>
      <c r="G342" s="310"/>
      <c r="H342" s="309"/>
      <c r="I342" s="309"/>
      <c r="J342" s="309"/>
      <c r="K342" s="309"/>
    </row>
    <row r="343" spans="2:11" ht="12.75">
      <c r="B343" s="309"/>
      <c r="C343" s="309"/>
      <c r="D343" s="309"/>
      <c r="E343" s="310"/>
      <c r="F343" s="310"/>
      <c r="G343" s="310"/>
      <c r="H343" s="309"/>
      <c r="I343" s="309"/>
      <c r="J343" s="309"/>
      <c r="K343" s="309"/>
    </row>
    <row r="344" spans="2:11" ht="12.75">
      <c r="B344" s="309"/>
      <c r="C344" s="309"/>
      <c r="D344" s="309"/>
      <c r="E344" s="310"/>
      <c r="F344" s="310"/>
      <c r="G344" s="310"/>
      <c r="H344" s="309"/>
      <c r="I344" s="309"/>
      <c r="J344" s="309"/>
      <c r="K344" s="309"/>
    </row>
    <row r="345" spans="2:11" ht="12.75">
      <c r="B345" s="309"/>
      <c r="C345" s="309"/>
      <c r="D345" s="309"/>
      <c r="E345" s="310"/>
      <c r="F345" s="310"/>
      <c r="G345" s="310"/>
      <c r="H345" s="309"/>
      <c r="I345" s="309"/>
      <c r="J345" s="309"/>
      <c r="K345" s="309"/>
    </row>
    <row r="346" spans="2:11" ht="12.75">
      <c r="B346" s="309"/>
      <c r="C346" s="309"/>
      <c r="D346" s="309"/>
      <c r="E346" s="310"/>
      <c r="F346" s="310"/>
      <c r="G346" s="310"/>
      <c r="H346" s="309"/>
      <c r="I346" s="309"/>
      <c r="J346" s="309"/>
      <c r="K346" s="309"/>
    </row>
    <row r="347" spans="2:11" ht="12.75">
      <c r="B347" s="309"/>
      <c r="C347" s="309"/>
      <c r="D347" s="309"/>
      <c r="E347" s="310"/>
      <c r="F347" s="310"/>
      <c r="G347" s="310"/>
      <c r="H347" s="309"/>
      <c r="I347" s="309"/>
      <c r="J347" s="309"/>
      <c r="K347" s="309"/>
    </row>
    <row r="348" spans="2:11" ht="12.75">
      <c r="B348" s="309"/>
      <c r="C348" s="309"/>
      <c r="D348" s="309"/>
      <c r="E348" s="310"/>
      <c r="F348" s="310"/>
      <c r="G348" s="310"/>
      <c r="H348" s="309"/>
      <c r="I348" s="309"/>
      <c r="J348" s="309"/>
      <c r="K348" s="309"/>
    </row>
    <row r="349" spans="2:11" ht="12.75">
      <c r="B349" s="309"/>
      <c r="C349" s="309"/>
      <c r="D349" s="309"/>
      <c r="E349" s="310"/>
      <c r="F349" s="310"/>
      <c r="G349" s="310"/>
      <c r="H349" s="309"/>
      <c r="I349" s="309"/>
      <c r="J349" s="309"/>
      <c r="K349" s="309"/>
    </row>
    <row r="350" spans="2:11" ht="12.75">
      <c r="B350" s="309"/>
      <c r="C350" s="309"/>
      <c r="D350" s="309"/>
      <c r="E350" s="310"/>
      <c r="F350" s="310"/>
      <c r="G350" s="310"/>
      <c r="H350" s="309"/>
      <c r="I350" s="309"/>
      <c r="J350" s="309"/>
      <c r="K350" s="309"/>
    </row>
    <row r="351" spans="2:11" ht="12.75">
      <c r="B351" s="309"/>
      <c r="C351" s="309"/>
      <c r="D351" s="309"/>
      <c r="E351" s="310"/>
      <c r="F351" s="310"/>
      <c r="G351" s="310"/>
      <c r="H351" s="309"/>
      <c r="I351" s="309"/>
      <c r="J351" s="309"/>
      <c r="K351" s="309"/>
    </row>
    <row r="352" spans="2:11" ht="12.75">
      <c r="B352" s="309"/>
      <c r="C352" s="309"/>
      <c r="D352" s="309"/>
      <c r="E352" s="310"/>
      <c r="F352" s="310"/>
      <c r="G352" s="310"/>
      <c r="H352" s="309"/>
      <c r="I352" s="309"/>
      <c r="J352" s="309"/>
      <c r="K352" s="309"/>
    </row>
    <row r="353" spans="2:11" ht="12.75">
      <c r="B353" s="309"/>
      <c r="C353" s="309"/>
      <c r="D353" s="309"/>
      <c r="E353" s="310"/>
      <c r="F353" s="310"/>
      <c r="G353" s="310"/>
      <c r="H353" s="309"/>
      <c r="I353" s="309"/>
      <c r="J353" s="309"/>
      <c r="K353" s="309"/>
    </row>
    <row r="354" spans="2:11" ht="12.75">
      <c r="B354" s="309"/>
      <c r="C354" s="309"/>
      <c r="D354" s="309"/>
      <c r="E354" s="310"/>
      <c r="F354" s="310"/>
      <c r="G354" s="310"/>
      <c r="H354" s="309"/>
      <c r="I354" s="309"/>
      <c r="J354" s="309"/>
      <c r="K354" s="309"/>
    </row>
    <row r="355" spans="2:11" ht="12.75">
      <c r="B355" s="309"/>
      <c r="C355" s="309"/>
      <c r="D355" s="309"/>
      <c r="E355" s="310"/>
      <c r="F355" s="310"/>
      <c r="G355" s="310"/>
      <c r="H355" s="309"/>
      <c r="I355" s="309"/>
      <c r="J355" s="309"/>
      <c r="K355" s="309"/>
    </row>
    <row r="356" spans="2:11" ht="12.75">
      <c r="B356" s="309"/>
      <c r="C356" s="309"/>
      <c r="D356" s="309"/>
      <c r="E356" s="310"/>
      <c r="F356" s="310"/>
      <c r="G356" s="310"/>
      <c r="H356" s="309"/>
      <c r="I356" s="309"/>
      <c r="J356" s="309"/>
      <c r="K356" s="309"/>
    </row>
    <row r="357" spans="2:11" ht="12.75">
      <c r="B357" s="309"/>
      <c r="C357" s="309"/>
      <c r="D357" s="309"/>
      <c r="E357" s="310"/>
      <c r="F357" s="310"/>
      <c r="G357" s="310"/>
      <c r="H357" s="309"/>
      <c r="I357" s="309"/>
      <c r="J357" s="309"/>
      <c r="K357" s="309"/>
    </row>
    <row r="358" spans="2:11" ht="12.75">
      <c r="B358" s="309"/>
      <c r="C358" s="309"/>
      <c r="D358" s="309"/>
      <c r="E358" s="310"/>
      <c r="F358" s="310"/>
      <c r="G358" s="310"/>
      <c r="H358" s="309"/>
      <c r="I358" s="309"/>
      <c r="J358" s="309"/>
      <c r="K358" s="309"/>
    </row>
    <row r="359" spans="2:11" ht="12.75">
      <c r="B359" s="309"/>
      <c r="C359" s="309"/>
      <c r="D359" s="309"/>
      <c r="E359" s="310"/>
      <c r="F359" s="310"/>
      <c r="G359" s="310"/>
      <c r="H359" s="309"/>
      <c r="I359" s="309"/>
      <c r="J359" s="309"/>
      <c r="K359" s="309"/>
    </row>
    <row r="360" spans="2:11" ht="12.75">
      <c r="B360" s="309"/>
      <c r="C360" s="309"/>
      <c r="D360" s="309"/>
      <c r="E360" s="310"/>
      <c r="F360" s="310"/>
      <c r="G360" s="310"/>
      <c r="H360" s="309"/>
      <c r="I360" s="309"/>
      <c r="J360" s="309"/>
      <c r="K360" s="309"/>
    </row>
    <row r="361" spans="2:11" ht="12.75">
      <c r="B361" s="309"/>
      <c r="C361" s="309"/>
      <c r="D361" s="309"/>
      <c r="E361" s="310"/>
      <c r="F361" s="310"/>
      <c r="G361" s="310"/>
      <c r="H361" s="309"/>
      <c r="I361" s="309"/>
      <c r="J361" s="309"/>
      <c r="K361" s="309"/>
    </row>
    <row r="362" spans="2:11" ht="12.75">
      <c r="B362" s="309"/>
      <c r="C362" s="309"/>
      <c r="D362" s="309"/>
      <c r="E362" s="310"/>
      <c r="F362" s="310"/>
      <c r="G362" s="310"/>
      <c r="H362" s="309"/>
      <c r="I362" s="309"/>
      <c r="J362" s="309"/>
      <c r="K362" s="309"/>
    </row>
    <row r="363" spans="2:11" ht="12.75">
      <c r="B363" s="309"/>
      <c r="C363" s="309"/>
      <c r="D363" s="309"/>
      <c r="E363" s="310"/>
      <c r="F363" s="310"/>
      <c r="G363" s="310"/>
      <c r="H363" s="309"/>
      <c r="I363" s="309"/>
      <c r="J363" s="309"/>
      <c r="K363" s="309"/>
    </row>
    <row r="364" spans="2:11" ht="12.75">
      <c r="B364" s="309"/>
      <c r="C364" s="309"/>
      <c r="D364" s="309"/>
      <c r="E364" s="310"/>
      <c r="F364" s="310"/>
      <c r="G364" s="310"/>
      <c r="H364" s="309"/>
      <c r="I364" s="309"/>
      <c r="J364" s="309"/>
      <c r="K364" s="309"/>
    </row>
    <row r="365" spans="2:11" ht="12.75">
      <c r="B365" s="309"/>
      <c r="C365" s="309"/>
      <c r="D365" s="309"/>
      <c r="E365" s="310"/>
      <c r="F365" s="310"/>
      <c r="G365" s="310"/>
      <c r="H365" s="309"/>
      <c r="I365" s="309"/>
      <c r="J365" s="309"/>
      <c r="K365" s="309"/>
    </row>
    <row r="366" spans="2:11" ht="12.75">
      <c r="B366" s="309"/>
      <c r="C366" s="309"/>
      <c r="D366" s="309"/>
      <c r="E366" s="310"/>
      <c r="F366" s="310"/>
      <c r="G366" s="310"/>
      <c r="H366" s="309"/>
      <c r="I366" s="309"/>
      <c r="J366" s="309"/>
      <c r="K366" s="309"/>
    </row>
    <row r="367" spans="2:11" ht="12.75">
      <c r="B367" s="309"/>
      <c r="C367" s="309"/>
      <c r="D367" s="309"/>
      <c r="E367" s="310"/>
      <c r="F367" s="310"/>
      <c r="G367" s="310"/>
      <c r="H367" s="309"/>
      <c r="I367" s="309"/>
      <c r="J367" s="309"/>
      <c r="K367" s="309"/>
    </row>
    <row r="368" spans="2:11" ht="12.75">
      <c r="B368" s="309"/>
      <c r="C368" s="309"/>
      <c r="D368" s="309"/>
      <c r="E368" s="310"/>
      <c r="F368" s="310"/>
      <c r="G368" s="310"/>
      <c r="H368" s="309"/>
      <c r="I368" s="309"/>
      <c r="J368" s="309"/>
      <c r="K368" s="309"/>
    </row>
    <row r="369" spans="2:11" ht="12.75">
      <c r="B369" s="309"/>
      <c r="C369" s="309"/>
      <c r="D369" s="309"/>
      <c r="E369" s="310"/>
      <c r="F369" s="310"/>
      <c r="G369" s="310"/>
      <c r="H369" s="309"/>
      <c r="I369" s="309"/>
      <c r="J369" s="309"/>
      <c r="K369" s="309"/>
    </row>
    <row r="370" spans="2:11" ht="12.75">
      <c r="B370" s="309"/>
      <c r="C370" s="309"/>
      <c r="D370" s="309"/>
      <c r="E370" s="310"/>
      <c r="F370" s="310"/>
      <c r="G370" s="310"/>
      <c r="H370" s="309"/>
      <c r="I370" s="309"/>
      <c r="J370" s="309"/>
      <c r="K370" s="309"/>
    </row>
    <row r="371" spans="2:11" ht="12.75">
      <c r="B371" s="309"/>
      <c r="C371" s="309"/>
      <c r="D371" s="309"/>
      <c r="E371" s="310"/>
      <c r="F371" s="310"/>
      <c r="G371" s="310"/>
      <c r="H371" s="309"/>
      <c r="I371" s="309"/>
      <c r="J371" s="309"/>
      <c r="K371" s="309"/>
    </row>
    <row r="372" spans="2:11" ht="12.75">
      <c r="B372" s="309"/>
      <c r="C372" s="309"/>
      <c r="D372" s="309"/>
      <c r="E372" s="310"/>
      <c r="F372" s="310"/>
      <c r="G372" s="310"/>
      <c r="H372" s="309"/>
      <c r="I372" s="309"/>
      <c r="J372" s="309"/>
      <c r="K372" s="309"/>
    </row>
    <row r="373" spans="2:11" ht="12.75">
      <c r="B373" s="309"/>
      <c r="C373" s="309"/>
      <c r="D373" s="309"/>
      <c r="E373" s="310"/>
      <c r="F373" s="310"/>
      <c r="G373" s="310"/>
      <c r="H373" s="309"/>
      <c r="I373" s="309"/>
      <c r="J373" s="309"/>
      <c r="K373" s="309"/>
    </row>
    <row r="374" spans="2:11" ht="12.75">
      <c r="B374" s="309"/>
      <c r="C374" s="309"/>
      <c r="D374" s="309"/>
      <c r="E374" s="310"/>
      <c r="F374" s="310"/>
      <c r="G374" s="310"/>
      <c r="H374" s="309"/>
      <c r="I374" s="309"/>
      <c r="J374" s="309"/>
      <c r="K374" s="309"/>
    </row>
    <row r="375" spans="2:11" ht="12.75">
      <c r="B375" s="309"/>
      <c r="C375" s="309"/>
      <c r="D375" s="309"/>
      <c r="E375" s="310"/>
      <c r="F375" s="310"/>
      <c r="G375" s="310"/>
      <c r="H375" s="309"/>
      <c r="I375" s="309"/>
      <c r="J375" s="309"/>
      <c r="K375" s="309"/>
    </row>
    <row r="376" spans="2:11" ht="12.75">
      <c r="B376" s="309"/>
      <c r="C376" s="309"/>
      <c r="D376" s="309"/>
      <c r="E376" s="310"/>
      <c r="F376" s="310"/>
      <c r="G376" s="310"/>
      <c r="H376" s="309"/>
      <c r="I376" s="309"/>
      <c r="J376" s="309"/>
      <c r="K376" s="309"/>
    </row>
    <row r="377" spans="2:11" ht="12.75">
      <c r="B377" s="309"/>
      <c r="C377" s="309"/>
      <c r="D377" s="309"/>
      <c r="E377" s="310"/>
      <c r="F377" s="310"/>
      <c r="G377" s="310"/>
      <c r="H377" s="309"/>
      <c r="I377" s="309"/>
      <c r="J377" s="309"/>
      <c r="K377" s="309"/>
    </row>
    <row r="378" spans="2:11" ht="12.75">
      <c r="B378" s="309"/>
      <c r="C378" s="309"/>
      <c r="D378" s="309"/>
      <c r="E378" s="310"/>
      <c r="F378" s="310"/>
      <c r="G378" s="310"/>
      <c r="H378" s="309"/>
      <c r="I378" s="309"/>
      <c r="J378" s="309"/>
      <c r="K378" s="309"/>
    </row>
    <row r="379" spans="2:11" ht="12.75">
      <c r="B379" s="309"/>
      <c r="C379" s="309"/>
      <c r="D379" s="309"/>
      <c r="E379" s="310"/>
      <c r="F379" s="310"/>
      <c r="G379" s="310"/>
      <c r="H379" s="309"/>
      <c r="I379" s="309"/>
      <c r="J379" s="309"/>
      <c r="K379" s="309"/>
    </row>
    <row r="380" spans="2:11" ht="12.75">
      <c r="B380" s="309"/>
      <c r="C380" s="309"/>
      <c r="D380" s="309"/>
      <c r="E380" s="310"/>
      <c r="F380" s="310"/>
      <c r="G380" s="310"/>
      <c r="H380" s="309"/>
      <c r="I380" s="309"/>
      <c r="J380" s="309"/>
      <c r="K380" s="309"/>
    </row>
    <row r="381" spans="2:11" ht="12.75">
      <c r="B381" s="309"/>
      <c r="C381" s="309"/>
      <c r="D381" s="309"/>
      <c r="E381" s="310"/>
      <c r="F381" s="310"/>
      <c r="G381" s="310"/>
      <c r="H381" s="309"/>
      <c r="I381" s="309"/>
      <c r="J381" s="309"/>
      <c r="K381" s="309"/>
    </row>
    <row r="382" spans="2:11" ht="12.75">
      <c r="B382" s="309"/>
      <c r="C382" s="309"/>
      <c r="D382" s="309"/>
      <c r="E382" s="310"/>
      <c r="F382" s="310"/>
      <c r="G382" s="310"/>
      <c r="H382" s="309"/>
      <c r="I382" s="309"/>
      <c r="J382" s="309"/>
      <c r="K382" s="309"/>
    </row>
    <row r="383" spans="2:11" ht="12.75">
      <c r="B383" s="309"/>
      <c r="C383" s="309"/>
      <c r="D383" s="309"/>
      <c r="E383" s="310"/>
      <c r="F383" s="310"/>
      <c r="G383" s="310"/>
      <c r="H383" s="309"/>
      <c r="I383" s="309"/>
      <c r="J383" s="309"/>
      <c r="K383" s="309"/>
    </row>
    <row r="384" spans="2:11" ht="12.75">
      <c r="B384" s="309"/>
      <c r="C384" s="309"/>
      <c r="D384" s="309"/>
      <c r="E384" s="310"/>
      <c r="F384" s="310"/>
      <c r="G384" s="310"/>
      <c r="H384" s="309"/>
      <c r="I384" s="309"/>
      <c r="J384" s="309"/>
      <c r="K384" s="309"/>
    </row>
    <row r="385" spans="2:11" ht="12.75">
      <c r="B385" s="309"/>
      <c r="C385" s="309"/>
      <c r="D385" s="309"/>
      <c r="E385" s="310"/>
      <c r="F385" s="310"/>
      <c r="G385" s="310"/>
      <c r="H385" s="309"/>
      <c r="I385" s="309"/>
      <c r="J385" s="309"/>
      <c r="K385" s="309"/>
    </row>
    <row r="386" spans="2:11" ht="12.75">
      <c r="B386" s="309"/>
      <c r="C386" s="309"/>
      <c r="D386" s="309"/>
      <c r="E386" s="310"/>
      <c r="F386" s="310"/>
      <c r="G386" s="310"/>
      <c r="H386" s="309"/>
      <c r="I386" s="309"/>
      <c r="J386" s="309"/>
      <c r="K386" s="309"/>
    </row>
    <row r="387" spans="2:11" ht="12.75">
      <c r="B387" s="309"/>
      <c r="C387" s="309"/>
      <c r="D387" s="309"/>
      <c r="E387" s="310"/>
      <c r="F387" s="310"/>
      <c r="G387" s="310"/>
      <c r="H387" s="309"/>
      <c r="I387" s="309"/>
      <c r="J387" s="309"/>
      <c r="K387" s="309"/>
    </row>
    <row r="388" spans="2:11" ht="12.75">
      <c r="B388" s="309"/>
      <c r="C388" s="309"/>
      <c r="D388" s="309"/>
      <c r="E388" s="310"/>
      <c r="F388" s="310"/>
      <c r="G388" s="310"/>
      <c r="H388" s="309"/>
      <c r="I388" s="309"/>
      <c r="J388" s="309"/>
      <c r="K388" s="309"/>
    </row>
    <row r="389" spans="2:11" ht="12.75">
      <c r="B389" s="309"/>
      <c r="C389" s="309"/>
      <c r="D389" s="309"/>
      <c r="E389" s="310"/>
      <c r="F389" s="310"/>
      <c r="G389" s="310"/>
      <c r="H389" s="309"/>
      <c r="I389" s="309"/>
      <c r="J389" s="309"/>
      <c r="K389" s="309"/>
    </row>
    <row r="390" spans="2:11" ht="12.75">
      <c r="B390" s="309"/>
      <c r="C390" s="309"/>
      <c r="D390" s="309"/>
      <c r="E390" s="310"/>
      <c r="F390" s="310"/>
      <c r="G390" s="310"/>
      <c r="H390" s="309"/>
      <c r="I390" s="309"/>
      <c r="J390" s="309"/>
      <c r="K390" s="309"/>
    </row>
    <row r="391" spans="2:11" ht="12.75">
      <c r="B391" s="309"/>
      <c r="C391" s="309"/>
      <c r="D391" s="309"/>
      <c r="E391" s="310"/>
      <c r="F391" s="310"/>
      <c r="G391" s="310"/>
      <c r="H391" s="309"/>
      <c r="I391" s="309"/>
      <c r="J391" s="309"/>
      <c r="K391" s="309"/>
    </row>
    <row r="392" spans="2:11" ht="12.75">
      <c r="B392" s="309"/>
      <c r="C392" s="309"/>
      <c r="D392" s="309"/>
      <c r="E392" s="310"/>
      <c r="F392" s="310"/>
      <c r="G392" s="310"/>
      <c r="H392" s="309"/>
      <c r="I392" s="309"/>
      <c r="J392" s="309"/>
      <c r="K392" s="309"/>
    </row>
    <row r="393" spans="2:11" ht="12.75">
      <c r="B393" s="309"/>
      <c r="C393" s="309"/>
      <c r="D393" s="309"/>
      <c r="E393" s="310"/>
      <c r="F393" s="310"/>
      <c r="G393" s="310"/>
      <c r="H393" s="309"/>
      <c r="I393" s="309"/>
      <c r="J393" s="309"/>
      <c r="K393" s="309"/>
    </row>
    <row r="394" spans="2:11" ht="12.75">
      <c r="B394" s="309"/>
      <c r="C394" s="309"/>
      <c r="D394" s="309"/>
      <c r="E394" s="310"/>
      <c r="F394" s="310"/>
      <c r="G394" s="310"/>
      <c r="H394" s="309"/>
      <c r="I394" s="309"/>
      <c r="J394" s="309"/>
      <c r="K394" s="309"/>
    </row>
    <row r="395" spans="2:11" ht="12.75">
      <c r="B395" s="309"/>
      <c r="C395" s="309"/>
      <c r="D395" s="309"/>
      <c r="E395" s="310"/>
      <c r="F395" s="310"/>
      <c r="G395" s="310"/>
      <c r="H395" s="309"/>
      <c r="I395" s="309"/>
      <c r="J395" s="309"/>
      <c r="K395" s="309"/>
    </row>
    <row r="396" spans="2:11" ht="12.75">
      <c r="B396" s="309"/>
      <c r="C396" s="309"/>
      <c r="D396" s="309"/>
      <c r="E396" s="310"/>
      <c r="F396" s="310"/>
      <c r="G396" s="310"/>
      <c r="H396" s="309"/>
      <c r="I396" s="309"/>
      <c r="J396" s="309"/>
      <c r="K396" s="309"/>
    </row>
    <row r="397" spans="2:11" ht="12.75">
      <c r="B397" s="309"/>
      <c r="C397" s="309"/>
      <c r="D397" s="309"/>
      <c r="E397" s="310"/>
      <c r="F397" s="310"/>
      <c r="G397" s="310"/>
      <c r="H397" s="309"/>
      <c r="I397" s="309"/>
      <c r="J397" s="309"/>
      <c r="K397" s="309"/>
    </row>
    <row r="398" spans="2:11" ht="12.75">
      <c r="B398" s="309"/>
      <c r="C398" s="309"/>
      <c r="D398" s="309"/>
      <c r="E398" s="310"/>
      <c r="F398" s="310"/>
      <c r="G398" s="310"/>
      <c r="H398" s="309"/>
      <c r="I398" s="309"/>
      <c r="J398" s="309"/>
      <c r="K398" s="309"/>
    </row>
    <row r="399" spans="2:11" ht="12.75">
      <c r="B399" s="309"/>
      <c r="C399" s="309"/>
      <c r="D399" s="309"/>
      <c r="E399" s="310"/>
      <c r="F399" s="310"/>
      <c r="G399" s="310"/>
      <c r="H399" s="309"/>
      <c r="I399" s="309"/>
      <c r="J399" s="309"/>
      <c r="K399" s="309"/>
    </row>
    <row r="400" spans="2:11" ht="12.75">
      <c r="B400" s="309"/>
      <c r="C400" s="309"/>
      <c r="D400" s="309"/>
      <c r="E400" s="310"/>
      <c r="F400" s="310"/>
      <c r="G400" s="310"/>
      <c r="H400" s="309"/>
      <c r="I400" s="309"/>
      <c r="J400" s="309"/>
      <c r="K400" s="309"/>
    </row>
    <row r="401" spans="2:11" ht="12.75">
      <c r="B401" s="309"/>
      <c r="C401" s="309"/>
      <c r="D401" s="309"/>
      <c r="E401" s="310"/>
      <c r="F401" s="310"/>
      <c r="G401" s="310"/>
      <c r="H401" s="309"/>
      <c r="I401" s="309"/>
      <c r="J401" s="309"/>
      <c r="K401" s="309"/>
    </row>
    <row r="402" spans="2:11" ht="12.75">
      <c r="B402" s="309"/>
      <c r="C402" s="309"/>
      <c r="D402" s="309"/>
      <c r="E402" s="310"/>
      <c r="F402" s="310"/>
      <c r="G402" s="310"/>
      <c r="H402" s="309"/>
      <c r="I402" s="309"/>
      <c r="J402" s="309"/>
      <c r="K402" s="309"/>
    </row>
    <row r="403" spans="2:11" ht="12.75">
      <c r="B403" s="309"/>
      <c r="C403" s="309"/>
      <c r="D403" s="309"/>
      <c r="E403" s="310"/>
      <c r="F403" s="310"/>
      <c r="G403" s="310"/>
      <c r="H403" s="309"/>
      <c r="I403" s="309"/>
      <c r="J403" s="309"/>
      <c r="K403" s="309"/>
    </row>
    <row r="404" spans="2:11" ht="12.75">
      <c r="B404" s="309"/>
      <c r="C404" s="309"/>
      <c r="D404" s="309"/>
      <c r="E404" s="310"/>
      <c r="F404" s="310"/>
      <c r="G404" s="310"/>
      <c r="H404" s="309"/>
      <c r="I404" s="309"/>
      <c r="J404" s="309"/>
      <c r="K404" s="309"/>
    </row>
    <row r="405" spans="2:11" ht="12.75">
      <c r="B405" s="309"/>
      <c r="C405" s="309"/>
      <c r="D405" s="309"/>
      <c r="E405" s="310"/>
      <c r="F405" s="310"/>
      <c r="G405" s="310"/>
      <c r="H405" s="309"/>
      <c r="I405" s="309"/>
      <c r="J405" s="309"/>
      <c r="K405" s="309"/>
    </row>
    <row r="406" spans="2:11" ht="12.75">
      <c r="B406" s="309"/>
      <c r="C406" s="309"/>
      <c r="D406" s="309"/>
      <c r="E406" s="310"/>
      <c r="F406" s="310"/>
      <c r="G406" s="310"/>
      <c r="H406" s="309"/>
      <c r="I406" s="309"/>
      <c r="J406" s="309"/>
      <c r="K406" s="309"/>
    </row>
    <row r="407" spans="2:11" ht="12.75">
      <c r="B407" s="309"/>
      <c r="C407" s="309"/>
      <c r="D407" s="309"/>
      <c r="E407" s="310"/>
      <c r="F407" s="310"/>
      <c r="G407" s="310"/>
      <c r="H407" s="309"/>
      <c r="I407" s="309"/>
      <c r="J407" s="309"/>
      <c r="K407" s="309"/>
    </row>
    <row r="408" spans="2:11" ht="12.75">
      <c r="B408" s="309"/>
      <c r="C408" s="309"/>
      <c r="D408" s="309"/>
      <c r="E408" s="310"/>
      <c r="F408" s="310"/>
      <c r="G408" s="310"/>
      <c r="H408" s="309"/>
      <c r="I408" s="309"/>
      <c r="J408" s="309"/>
      <c r="K408" s="309"/>
    </row>
    <row r="409" spans="2:11" ht="12.75">
      <c r="B409" s="309"/>
      <c r="C409" s="309"/>
      <c r="D409" s="309"/>
      <c r="E409" s="310"/>
      <c r="F409" s="310"/>
      <c r="G409" s="310"/>
      <c r="H409" s="309"/>
      <c r="I409" s="309"/>
      <c r="J409" s="309"/>
      <c r="K409" s="309"/>
    </row>
    <row r="410" spans="2:11" ht="12.75">
      <c r="B410" s="309"/>
      <c r="C410" s="309"/>
      <c r="D410" s="309"/>
      <c r="E410" s="310"/>
      <c r="F410" s="310"/>
      <c r="G410" s="310"/>
      <c r="H410" s="309"/>
      <c r="I410" s="309"/>
      <c r="J410" s="309"/>
      <c r="K410" s="309"/>
    </row>
    <row r="411" spans="2:11" ht="12.75">
      <c r="B411" s="309"/>
      <c r="C411" s="309"/>
      <c r="D411" s="309"/>
      <c r="E411" s="310"/>
      <c r="F411" s="310"/>
      <c r="G411" s="310"/>
      <c r="H411" s="309"/>
      <c r="I411" s="309"/>
      <c r="J411" s="309"/>
      <c r="K411" s="309"/>
    </row>
    <row r="412" spans="2:11" ht="12.75">
      <c r="B412" s="309"/>
      <c r="C412" s="309"/>
      <c r="D412" s="309"/>
      <c r="E412" s="310"/>
      <c r="F412" s="310"/>
      <c r="G412" s="310"/>
      <c r="H412" s="309"/>
      <c r="I412" s="309"/>
      <c r="J412" s="309"/>
      <c r="K412" s="309"/>
    </row>
    <row r="413" spans="2:11" ht="12.75">
      <c r="B413" s="309"/>
      <c r="C413" s="309"/>
      <c r="D413" s="309"/>
      <c r="E413" s="310"/>
      <c r="F413" s="310"/>
      <c r="G413" s="310"/>
      <c r="H413" s="309"/>
      <c r="I413" s="309"/>
      <c r="J413" s="309"/>
      <c r="K413" s="309"/>
    </row>
    <row r="414" spans="2:11" ht="12.75">
      <c r="B414" s="309"/>
      <c r="C414" s="309"/>
      <c r="D414" s="309"/>
      <c r="E414" s="310"/>
      <c r="F414" s="310"/>
      <c r="G414" s="310"/>
      <c r="H414" s="309"/>
      <c r="I414" s="309"/>
      <c r="J414" s="309"/>
      <c r="K414" s="309"/>
    </row>
    <row r="415" spans="2:11" ht="12.75">
      <c r="B415" s="309"/>
      <c r="C415" s="309"/>
      <c r="D415" s="309"/>
      <c r="E415" s="310"/>
      <c r="F415" s="310"/>
      <c r="G415" s="310"/>
      <c r="H415" s="309"/>
      <c r="I415" s="309"/>
      <c r="J415" s="309"/>
      <c r="K415" s="309"/>
    </row>
    <row r="416" spans="2:11" ht="12.75">
      <c r="B416" s="309"/>
      <c r="C416" s="309"/>
      <c r="D416" s="309"/>
      <c r="E416" s="310"/>
      <c r="F416" s="310"/>
      <c r="G416" s="310"/>
      <c r="H416" s="309"/>
      <c r="I416" s="309"/>
      <c r="J416" s="309"/>
      <c r="K416" s="309"/>
    </row>
    <row r="417" spans="2:11" ht="12.75">
      <c r="B417" s="309"/>
      <c r="C417" s="309"/>
      <c r="D417" s="309"/>
      <c r="E417" s="310"/>
      <c r="F417" s="310"/>
      <c r="G417" s="310"/>
      <c r="H417" s="309"/>
      <c r="I417" s="309"/>
      <c r="J417" s="309"/>
      <c r="K417" s="309"/>
    </row>
    <row r="418" spans="2:11" ht="12.75">
      <c r="B418" s="309"/>
      <c r="C418" s="309"/>
      <c r="D418" s="309"/>
      <c r="E418" s="310"/>
      <c r="F418" s="310"/>
      <c r="G418" s="310"/>
      <c r="H418" s="309"/>
      <c r="I418" s="309"/>
      <c r="J418" s="309"/>
      <c r="K418" s="309"/>
    </row>
    <row r="419" spans="2:11" ht="12.75">
      <c r="B419" s="309"/>
      <c r="C419" s="309"/>
      <c r="D419" s="309"/>
      <c r="E419" s="310"/>
      <c r="F419" s="310"/>
      <c r="G419" s="310"/>
      <c r="H419" s="309"/>
      <c r="I419" s="309"/>
      <c r="J419" s="309"/>
      <c r="K419" s="309"/>
    </row>
    <row r="420" spans="2:11" ht="12.75">
      <c r="B420" s="309"/>
      <c r="C420" s="309"/>
      <c r="D420" s="309"/>
      <c r="E420" s="310"/>
      <c r="F420" s="310"/>
      <c r="G420" s="310"/>
      <c r="H420" s="309"/>
      <c r="I420" s="309"/>
      <c r="J420" s="309"/>
      <c r="K420" s="309"/>
    </row>
    <row r="421" spans="2:11" ht="12.75">
      <c r="B421" s="309"/>
      <c r="C421" s="309"/>
      <c r="D421" s="309"/>
      <c r="E421" s="310"/>
      <c r="F421" s="310"/>
      <c r="G421" s="310"/>
      <c r="H421" s="309"/>
      <c r="I421" s="309"/>
      <c r="J421" s="309"/>
      <c r="K421" s="309"/>
    </row>
    <row r="422" spans="2:11" ht="12.75">
      <c r="B422" s="309"/>
      <c r="C422" s="309"/>
      <c r="D422" s="309"/>
      <c r="E422" s="310"/>
      <c r="F422" s="310"/>
      <c r="G422" s="310"/>
      <c r="H422" s="309"/>
      <c r="I422" s="309"/>
      <c r="J422" s="309"/>
      <c r="K422" s="309"/>
    </row>
    <row r="423" spans="2:11" ht="12.75">
      <c r="B423" s="309"/>
      <c r="C423" s="309"/>
      <c r="D423" s="309"/>
      <c r="E423" s="310"/>
      <c r="F423" s="310"/>
      <c r="G423" s="310"/>
      <c r="H423" s="309"/>
      <c r="I423" s="309"/>
      <c r="J423" s="309"/>
      <c r="K423" s="309"/>
    </row>
    <row r="424" spans="2:11" ht="12.75">
      <c r="B424" s="309"/>
      <c r="C424" s="309"/>
      <c r="D424" s="309"/>
      <c r="E424" s="310"/>
      <c r="F424" s="310"/>
      <c r="G424" s="310"/>
      <c r="H424" s="309"/>
      <c r="I424" s="309"/>
      <c r="J424" s="309"/>
      <c r="K424" s="309"/>
    </row>
    <row r="425" spans="2:11" ht="12.75">
      <c r="B425" s="309"/>
      <c r="C425" s="309"/>
      <c r="D425" s="309"/>
      <c r="E425" s="310"/>
      <c r="F425" s="310"/>
      <c r="G425" s="310"/>
      <c r="H425" s="309"/>
      <c r="I425" s="309"/>
      <c r="J425" s="309"/>
      <c r="K425" s="309"/>
    </row>
    <row r="426" spans="2:11" ht="12.75">
      <c r="B426" s="309"/>
      <c r="C426" s="309"/>
      <c r="D426" s="309"/>
      <c r="E426" s="310"/>
      <c r="F426" s="310"/>
      <c r="G426" s="310"/>
      <c r="H426" s="309"/>
      <c r="I426" s="309"/>
      <c r="J426" s="309"/>
      <c r="K426" s="309"/>
    </row>
    <row r="427" spans="2:11" ht="12.75">
      <c r="B427" s="309"/>
      <c r="C427" s="309"/>
      <c r="D427" s="309"/>
      <c r="E427" s="310"/>
      <c r="F427" s="310"/>
      <c r="G427" s="310"/>
      <c r="H427" s="309"/>
      <c r="I427" s="309"/>
      <c r="J427" s="309"/>
      <c r="K427" s="309"/>
    </row>
    <row r="428" spans="2:11" ht="12.75">
      <c r="B428" s="309"/>
      <c r="C428" s="309"/>
      <c r="D428" s="309"/>
      <c r="E428" s="310"/>
      <c r="F428" s="310"/>
      <c r="G428" s="310"/>
      <c r="H428" s="309"/>
      <c r="I428" s="309"/>
      <c r="J428" s="309"/>
      <c r="K428" s="309"/>
    </row>
    <row r="429" spans="2:11" ht="12.75">
      <c r="B429" s="309"/>
      <c r="C429" s="309"/>
      <c r="D429" s="309"/>
      <c r="E429" s="310"/>
      <c r="F429" s="310"/>
      <c r="G429" s="310"/>
      <c r="H429" s="309"/>
      <c r="I429" s="309"/>
      <c r="J429" s="309"/>
      <c r="K429" s="309"/>
    </row>
    <row r="430" spans="2:11" ht="12.75">
      <c r="B430" s="309"/>
      <c r="C430" s="309"/>
      <c r="D430" s="309"/>
      <c r="E430" s="310"/>
      <c r="F430" s="310"/>
      <c r="G430" s="310"/>
      <c r="H430" s="309"/>
      <c r="I430" s="309"/>
      <c r="J430" s="309"/>
      <c r="K430" s="309"/>
    </row>
    <row r="431" spans="2:11" ht="12.75">
      <c r="B431" s="309"/>
      <c r="C431" s="309"/>
      <c r="D431" s="309"/>
      <c r="E431" s="310"/>
      <c r="F431" s="310"/>
      <c r="G431" s="310"/>
      <c r="H431" s="309"/>
      <c r="I431" s="309"/>
      <c r="J431" s="309"/>
      <c r="K431" s="309"/>
    </row>
    <row r="432" spans="2:11" ht="12.75">
      <c r="B432" s="309"/>
      <c r="C432" s="309"/>
      <c r="D432" s="309"/>
      <c r="E432" s="310"/>
      <c r="F432" s="310"/>
      <c r="G432" s="310"/>
      <c r="H432" s="309"/>
      <c r="I432" s="309"/>
      <c r="J432" s="309"/>
      <c r="K432" s="309"/>
    </row>
    <row r="433" spans="2:11" ht="12.75">
      <c r="B433" s="309"/>
      <c r="C433" s="309"/>
      <c r="D433" s="309"/>
      <c r="E433" s="310"/>
      <c r="F433" s="310"/>
      <c r="G433" s="310"/>
      <c r="H433" s="309"/>
      <c r="I433" s="309"/>
      <c r="J433" s="309"/>
      <c r="K433" s="309"/>
    </row>
    <row r="434" spans="2:11" ht="12.75">
      <c r="B434" s="309"/>
      <c r="C434" s="309"/>
      <c r="D434" s="309"/>
      <c r="E434" s="310"/>
      <c r="F434" s="310"/>
      <c r="G434" s="310"/>
      <c r="H434" s="309"/>
      <c r="I434" s="309"/>
      <c r="J434" s="309"/>
      <c r="K434" s="309"/>
    </row>
    <row r="435" spans="2:11" ht="12.75">
      <c r="B435" s="309"/>
      <c r="C435" s="309"/>
      <c r="D435" s="309"/>
      <c r="E435" s="310"/>
      <c r="F435" s="310"/>
      <c r="G435" s="310"/>
      <c r="H435" s="309"/>
      <c r="I435" s="309"/>
      <c r="J435" s="309"/>
      <c r="K435" s="309"/>
    </row>
    <row r="436" spans="2:11" ht="12.75">
      <c r="B436" s="309"/>
      <c r="C436" s="309"/>
      <c r="D436" s="309"/>
      <c r="E436" s="310"/>
      <c r="F436" s="310"/>
      <c r="G436" s="310"/>
      <c r="H436" s="309"/>
      <c r="I436" s="309"/>
      <c r="J436" s="309"/>
      <c r="K436" s="309"/>
    </row>
    <row r="437" spans="2:11" ht="12.75">
      <c r="B437" s="309"/>
      <c r="C437" s="309"/>
      <c r="D437" s="309"/>
      <c r="E437" s="310"/>
      <c r="F437" s="310"/>
      <c r="G437" s="310"/>
      <c r="H437" s="309"/>
      <c r="I437" s="309"/>
      <c r="J437" s="309"/>
      <c r="K437" s="309"/>
    </row>
    <row r="438" spans="2:11" ht="12.75">
      <c r="B438" s="309"/>
      <c r="C438" s="309"/>
      <c r="D438" s="309"/>
      <c r="E438" s="310"/>
      <c r="F438" s="310"/>
      <c r="G438" s="310"/>
      <c r="H438" s="309"/>
      <c r="I438" s="309"/>
      <c r="J438" s="309"/>
      <c r="K438" s="309"/>
    </row>
    <row r="439" spans="2:11" ht="12.75">
      <c r="B439" s="309"/>
      <c r="C439" s="309"/>
      <c r="D439" s="309"/>
      <c r="E439" s="310"/>
      <c r="F439" s="310"/>
      <c r="G439" s="310"/>
      <c r="H439" s="309"/>
      <c r="I439" s="309"/>
      <c r="J439" s="309"/>
      <c r="K439" s="309"/>
    </row>
    <row r="440" spans="2:11" ht="12.75">
      <c r="B440" s="309"/>
      <c r="C440" s="309"/>
      <c r="D440" s="309"/>
      <c r="E440" s="310"/>
      <c r="F440" s="310"/>
      <c r="G440" s="310"/>
      <c r="H440" s="309"/>
      <c r="I440" s="309"/>
      <c r="J440" s="309"/>
      <c r="K440" s="309"/>
    </row>
    <row r="441" spans="2:11" ht="12.75">
      <c r="B441" s="309"/>
      <c r="C441" s="309"/>
      <c r="D441" s="309"/>
      <c r="E441" s="310"/>
      <c r="F441" s="310"/>
      <c r="G441" s="310"/>
      <c r="H441" s="309"/>
      <c r="I441" s="309"/>
      <c r="J441" s="309"/>
      <c r="K441" s="309"/>
    </row>
    <row r="442" spans="2:11" ht="12.75">
      <c r="B442" s="309"/>
      <c r="C442" s="309"/>
      <c r="D442" s="309"/>
      <c r="E442" s="310"/>
      <c r="F442" s="310"/>
      <c r="G442" s="310"/>
      <c r="H442" s="309"/>
      <c r="I442" s="309"/>
      <c r="J442" s="309"/>
      <c r="K442" s="309"/>
    </row>
    <row r="443" spans="2:11" ht="12.75">
      <c r="B443" s="309"/>
      <c r="C443" s="309"/>
      <c r="D443" s="309"/>
      <c r="E443" s="310"/>
      <c r="F443" s="310"/>
      <c r="G443" s="310"/>
      <c r="H443" s="309"/>
      <c r="I443" s="309"/>
      <c r="J443" s="309"/>
      <c r="K443" s="309"/>
    </row>
    <row r="444" spans="2:11" ht="12.75">
      <c r="B444" s="309"/>
      <c r="C444" s="309"/>
      <c r="D444" s="309"/>
      <c r="E444" s="310"/>
      <c r="F444" s="310"/>
      <c r="G444" s="310"/>
      <c r="H444" s="309"/>
      <c r="I444" s="309"/>
      <c r="J444" s="309"/>
      <c r="K444" s="309"/>
    </row>
    <row r="445" spans="2:11" ht="12.75">
      <c r="B445" s="309"/>
      <c r="C445" s="309"/>
      <c r="D445" s="309"/>
      <c r="E445" s="310"/>
      <c r="F445" s="310"/>
      <c r="G445" s="310"/>
      <c r="H445" s="309"/>
      <c r="I445" s="309"/>
      <c r="J445" s="309"/>
      <c r="K445" s="309"/>
    </row>
    <row r="446" spans="2:11" ht="12.75">
      <c r="B446" s="309"/>
      <c r="C446" s="309"/>
      <c r="D446" s="309"/>
      <c r="E446" s="310"/>
      <c r="F446" s="310"/>
      <c r="G446" s="310"/>
      <c r="H446" s="309"/>
      <c r="I446" s="309"/>
      <c r="J446" s="309"/>
      <c r="K446" s="309"/>
    </row>
    <row r="447" spans="2:11" ht="12.75">
      <c r="B447" s="309"/>
      <c r="C447" s="309"/>
      <c r="D447" s="309"/>
      <c r="E447" s="310"/>
      <c r="F447" s="310"/>
      <c r="G447" s="310"/>
      <c r="H447" s="309"/>
      <c r="I447" s="309"/>
      <c r="J447" s="309"/>
      <c r="K447" s="309"/>
    </row>
    <row r="448" spans="2:11" ht="12.75">
      <c r="B448" s="309"/>
      <c r="C448" s="309"/>
      <c r="D448" s="309"/>
      <c r="E448" s="310"/>
      <c r="F448" s="310"/>
      <c r="G448" s="310"/>
      <c r="H448" s="309"/>
      <c r="I448" s="309"/>
      <c r="J448" s="309"/>
      <c r="K448" s="309"/>
    </row>
    <row r="449" spans="2:11" ht="12.75">
      <c r="B449" s="309"/>
      <c r="C449" s="309"/>
      <c r="D449" s="309"/>
      <c r="E449" s="310"/>
      <c r="F449" s="310"/>
      <c r="G449" s="310"/>
      <c r="H449" s="309"/>
      <c r="I449" s="309"/>
      <c r="J449" s="309"/>
      <c r="K449" s="309"/>
    </row>
    <row r="450" spans="2:11" ht="12.75">
      <c r="B450" s="309"/>
      <c r="C450" s="309"/>
      <c r="D450" s="309"/>
      <c r="E450" s="310"/>
      <c r="F450" s="310"/>
      <c r="G450" s="310"/>
      <c r="H450" s="309"/>
      <c r="I450" s="309"/>
      <c r="J450" s="309"/>
      <c r="K450" s="309"/>
    </row>
    <row r="451" spans="2:11" ht="12.75">
      <c r="B451" s="309"/>
      <c r="C451" s="309"/>
      <c r="D451" s="309"/>
      <c r="E451" s="310"/>
      <c r="F451" s="310"/>
      <c r="G451" s="310"/>
      <c r="H451" s="309"/>
      <c r="I451" s="309"/>
      <c r="J451" s="309"/>
      <c r="K451" s="309"/>
    </row>
    <row r="452" spans="2:11" ht="12.75">
      <c r="B452" s="309"/>
      <c r="C452" s="309"/>
      <c r="D452" s="309"/>
      <c r="E452" s="310"/>
      <c r="F452" s="310"/>
      <c r="G452" s="310"/>
      <c r="H452" s="309"/>
      <c r="I452" s="309"/>
      <c r="J452" s="309"/>
      <c r="K452" s="309"/>
    </row>
    <row r="453" spans="2:11" ht="12.75">
      <c r="B453" s="309"/>
      <c r="C453" s="309"/>
      <c r="D453" s="309"/>
      <c r="E453" s="310"/>
      <c r="F453" s="310"/>
      <c r="G453" s="310"/>
      <c r="H453" s="309"/>
      <c r="I453" s="309"/>
      <c r="J453" s="309"/>
      <c r="K453" s="309"/>
    </row>
    <row r="454" spans="2:11" ht="12.75">
      <c r="B454" s="309"/>
      <c r="C454" s="309"/>
      <c r="D454" s="309"/>
      <c r="E454" s="310"/>
      <c r="F454" s="310"/>
      <c r="G454" s="310"/>
      <c r="H454" s="309"/>
      <c r="I454" s="309"/>
      <c r="J454" s="309"/>
      <c r="K454" s="309"/>
    </row>
    <row r="455" spans="2:11" ht="12.75">
      <c r="B455" s="309"/>
      <c r="C455" s="309"/>
      <c r="D455" s="309"/>
      <c r="E455" s="310"/>
      <c r="F455" s="310"/>
      <c r="G455" s="310"/>
      <c r="H455" s="309"/>
      <c r="I455" s="309"/>
      <c r="J455" s="309"/>
      <c r="K455" s="309"/>
    </row>
    <row r="456" spans="2:11" ht="12.75">
      <c r="B456" s="309"/>
      <c r="C456" s="309"/>
      <c r="D456" s="309"/>
      <c r="E456" s="310"/>
      <c r="F456" s="310"/>
      <c r="G456" s="310"/>
      <c r="H456" s="309"/>
      <c r="I456" s="309"/>
      <c r="J456" s="309"/>
      <c r="K456" s="309"/>
    </row>
    <row r="457" spans="2:11" ht="12.75">
      <c r="B457" s="309"/>
      <c r="C457" s="309"/>
      <c r="D457" s="309"/>
      <c r="E457" s="310"/>
      <c r="F457" s="310"/>
      <c r="G457" s="310"/>
      <c r="H457" s="309"/>
      <c r="I457" s="309"/>
      <c r="J457" s="309"/>
      <c r="K457" s="309"/>
    </row>
    <row r="458" spans="2:11" ht="12.75">
      <c r="B458" s="309"/>
      <c r="C458" s="309"/>
      <c r="D458" s="309"/>
      <c r="E458" s="310"/>
      <c r="F458" s="310"/>
      <c r="G458" s="310"/>
      <c r="H458" s="309"/>
      <c r="I458" s="309"/>
      <c r="J458" s="309"/>
      <c r="K458" s="309"/>
    </row>
    <row r="459" spans="2:11" ht="12.75">
      <c r="B459" s="309"/>
      <c r="C459" s="309"/>
      <c r="D459" s="309"/>
      <c r="E459" s="310"/>
      <c r="F459" s="310"/>
      <c r="G459" s="310"/>
      <c r="H459" s="309"/>
      <c r="I459" s="309"/>
      <c r="J459" s="309"/>
      <c r="K459" s="309"/>
    </row>
    <row r="460" spans="2:11" ht="12.75">
      <c r="B460" s="309"/>
      <c r="C460" s="309"/>
      <c r="D460" s="309"/>
      <c r="E460" s="310"/>
      <c r="F460" s="310"/>
      <c r="G460" s="310"/>
      <c r="H460" s="309"/>
      <c r="I460" s="309"/>
      <c r="J460" s="309"/>
      <c r="K460" s="309"/>
    </row>
    <row r="461" spans="2:11" ht="12.75">
      <c r="B461" s="309"/>
      <c r="C461" s="309"/>
      <c r="D461" s="309"/>
      <c r="E461" s="310"/>
      <c r="F461" s="310"/>
      <c r="G461" s="310"/>
      <c r="H461" s="309"/>
      <c r="I461" s="309"/>
      <c r="J461" s="309"/>
      <c r="K461" s="309"/>
    </row>
    <row r="462" spans="2:11" ht="12.75">
      <c r="B462" s="309"/>
      <c r="C462" s="309"/>
      <c r="D462" s="309"/>
      <c r="E462" s="310"/>
      <c r="F462" s="310"/>
      <c r="G462" s="310"/>
      <c r="H462" s="309"/>
      <c r="I462" s="309"/>
      <c r="J462" s="309"/>
      <c r="K462" s="309"/>
    </row>
    <row r="463" spans="2:11" ht="12.75">
      <c r="B463" s="309"/>
      <c r="C463" s="309"/>
      <c r="D463" s="309"/>
      <c r="E463" s="310"/>
      <c r="F463" s="310"/>
      <c r="G463" s="310"/>
      <c r="H463" s="309"/>
      <c r="I463" s="309"/>
      <c r="J463" s="309"/>
      <c r="K463" s="309"/>
    </row>
    <row r="464" spans="2:11" ht="12.75">
      <c r="B464" s="309"/>
      <c r="C464" s="309"/>
      <c r="D464" s="309"/>
      <c r="E464" s="310"/>
      <c r="F464" s="310"/>
      <c r="G464" s="310"/>
      <c r="H464" s="309"/>
      <c r="I464" s="309"/>
      <c r="J464" s="309"/>
      <c r="K464" s="309"/>
    </row>
    <row r="465" spans="2:11" ht="12.75">
      <c r="B465" s="309"/>
      <c r="C465" s="309"/>
      <c r="D465" s="309"/>
      <c r="E465" s="310"/>
      <c r="F465" s="310"/>
      <c r="G465" s="310"/>
      <c r="H465" s="309"/>
      <c r="I465" s="309"/>
      <c r="J465" s="309"/>
      <c r="K465" s="309"/>
    </row>
    <row r="466" spans="2:11" ht="12.75">
      <c r="B466" s="309"/>
      <c r="C466" s="309"/>
      <c r="D466" s="309"/>
      <c r="E466" s="310"/>
      <c r="F466" s="310"/>
      <c r="G466" s="310"/>
      <c r="H466" s="309"/>
      <c r="I466" s="309"/>
      <c r="J466" s="309"/>
      <c r="K466" s="309"/>
    </row>
    <row r="467" spans="2:11" ht="12.75">
      <c r="B467" s="309"/>
      <c r="C467" s="309"/>
      <c r="D467" s="309"/>
      <c r="E467" s="310"/>
      <c r="F467" s="310"/>
      <c r="G467" s="310"/>
      <c r="H467" s="309"/>
      <c r="I467" s="309"/>
      <c r="J467" s="309"/>
      <c r="K467" s="309"/>
    </row>
    <row r="468" spans="2:11" ht="12.75">
      <c r="B468" s="309"/>
      <c r="C468" s="309"/>
      <c r="D468" s="309"/>
      <c r="E468" s="310"/>
      <c r="F468" s="310"/>
      <c r="G468" s="310"/>
      <c r="H468" s="309"/>
      <c r="I468" s="309"/>
      <c r="J468" s="309"/>
      <c r="K468" s="309"/>
    </row>
    <row r="469" spans="2:11" ht="12.75">
      <c r="B469" s="309"/>
      <c r="C469" s="309"/>
      <c r="D469" s="309"/>
      <c r="E469" s="310"/>
      <c r="F469" s="310"/>
      <c r="G469" s="310"/>
      <c r="H469" s="309"/>
      <c r="I469" s="309"/>
      <c r="J469" s="309"/>
      <c r="K469" s="309"/>
    </row>
    <row r="470" spans="2:11" ht="12.75">
      <c r="B470" s="309"/>
      <c r="C470" s="309"/>
      <c r="D470" s="309"/>
      <c r="E470" s="310"/>
      <c r="F470" s="310"/>
      <c r="G470" s="310"/>
      <c r="H470" s="309"/>
      <c r="I470" s="309"/>
      <c r="J470" s="309"/>
      <c r="K470" s="309"/>
    </row>
    <row r="471" spans="2:11" ht="12.75">
      <c r="B471" s="309"/>
      <c r="C471" s="309"/>
      <c r="D471" s="309"/>
      <c r="E471" s="310"/>
      <c r="F471" s="310"/>
      <c r="G471" s="310"/>
      <c r="H471" s="309"/>
      <c r="I471" s="309"/>
      <c r="J471" s="309"/>
      <c r="K471" s="309"/>
    </row>
    <row r="472" spans="2:11" ht="12.75">
      <c r="B472" s="309"/>
      <c r="C472" s="309"/>
      <c r="D472" s="309"/>
      <c r="E472" s="310"/>
      <c r="F472" s="310"/>
      <c r="G472" s="310"/>
      <c r="H472" s="309"/>
      <c r="I472" s="309"/>
      <c r="J472" s="309"/>
      <c r="K472" s="309"/>
    </row>
    <row r="473" spans="2:11" ht="12.75">
      <c r="B473" s="309"/>
      <c r="C473" s="309"/>
      <c r="D473" s="309"/>
      <c r="E473" s="310"/>
      <c r="F473" s="310"/>
      <c r="G473" s="310"/>
      <c r="H473" s="309"/>
      <c r="I473" s="309"/>
      <c r="J473" s="309"/>
      <c r="K473" s="309"/>
    </row>
    <row r="474" spans="2:11" ht="12.75">
      <c r="B474" s="309"/>
      <c r="C474" s="309"/>
      <c r="D474" s="309"/>
      <c r="E474" s="310"/>
      <c r="F474" s="310"/>
      <c r="G474" s="310"/>
      <c r="H474" s="309"/>
      <c r="I474" s="309"/>
      <c r="J474" s="309"/>
      <c r="K474" s="309"/>
    </row>
    <row r="475" spans="2:11" ht="12.75">
      <c r="B475" s="309"/>
      <c r="C475" s="309"/>
      <c r="D475" s="309"/>
      <c r="E475" s="310"/>
      <c r="F475" s="310"/>
      <c r="G475" s="310"/>
      <c r="H475" s="309"/>
      <c r="I475" s="309"/>
      <c r="J475" s="309"/>
      <c r="K475" s="309"/>
    </row>
    <row r="476" spans="2:11" ht="12.75">
      <c r="B476" s="309"/>
      <c r="C476" s="309"/>
      <c r="D476" s="309"/>
      <c r="E476" s="310"/>
      <c r="F476" s="310"/>
      <c r="G476" s="310"/>
      <c r="H476" s="309"/>
      <c r="I476" s="309"/>
      <c r="J476" s="309"/>
      <c r="K476" s="309"/>
    </row>
    <row r="477" spans="2:11" ht="12.75">
      <c r="B477" s="309"/>
      <c r="C477" s="309"/>
      <c r="D477" s="309"/>
      <c r="E477" s="310"/>
      <c r="F477" s="310"/>
      <c r="G477" s="310"/>
      <c r="H477" s="309"/>
      <c r="I477" s="309"/>
      <c r="J477" s="309"/>
      <c r="K477" s="309"/>
    </row>
    <row r="478" spans="2:11" ht="12.75">
      <c r="B478" s="309"/>
      <c r="C478" s="309"/>
      <c r="D478" s="309"/>
      <c r="E478" s="310"/>
      <c r="F478" s="310"/>
      <c r="G478" s="310"/>
      <c r="H478" s="309"/>
      <c r="I478" s="309"/>
      <c r="J478" s="309"/>
      <c r="K478" s="309"/>
    </row>
    <row r="479" spans="2:11" ht="12.75">
      <c r="B479" s="309"/>
      <c r="C479" s="309"/>
      <c r="D479" s="309"/>
      <c r="E479" s="310"/>
      <c r="F479" s="310"/>
      <c r="G479" s="310"/>
      <c r="H479" s="309"/>
      <c r="I479" s="309"/>
      <c r="J479" s="309"/>
      <c r="K479" s="309"/>
    </row>
    <row r="480" spans="2:11" ht="12.75">
      <c r="B480" s="309"/>
      <c r="C480" s="309"/>
      <c r="D480" s="309"/>
      <c r="E480" s="310"/>
      <c r="F480" s="310"/>
      <c r="G480" s="310"/>
      <c r="H480" s="309"/>
      <c r="I480" s="309"/>
      <c r="J480" s="309"/>
      <c r="K480" s="309"/>
    </row>
    <row r="481" spans="2:11" ht="12.75">
      <c r="B481" s="309"/>
      <c r="C481" s="309"/>
      <c r="D481" s="309"/>
      <c r="E481" s="310"/>
      <c r="F481" s="310"/>
      <c r="G481" s="310"/>
      <c r="H481" s="309"/>
      <c r="I481" s="309"/>
      <c r="J481" s="309"/>
      <c r="K481" s="309"/>
    </row>
    <row r="482" spans="2:11" ht="12.75">
      <c r="B482" s="309"/>
      <c r="C482" s="309"/>
      <c r="D482" s="309"/>
      <c r="E482" s="310"/>
      <c r="F482" s="310"/>
      <c r="G482" s="310"/>
      <c r="H482" s="309"/>
      <c r="I482" s="309"/>
      <c r="J482" s="309"/>
      <c r="K482" s="309"/>
    </row>
    <row r="483" spans="2:11" ht="12.75">
      <c r="B483" s="309"/>
      <c r="C483" s="309"/>
      <c r="D483" s="309"/>
      <c r="E483" s="310"/>
      <c r="F483" s="310"/>
      <c r="G483" s="310"/>
      <c r="H483" s="309"/>
      <c r="I483" s="309"/>
      <c r="J483" s="309"/>
      <c r="K483" s="309"/>
    </row>
    <row r="484" spans="2:11" ht="12.75">
      <c r="B484" s="309"/>
      <c r="C484" s="309"/>
      <c r="D484" s="309"/>
      <c r="E484" s="310"/>
      <c r="F484" s="310"/>
      <c r="G484" s="310"/>
      <c r="H484" s="309"/>
      <c r="I484" s="309"/>
      <c r="J484" s="309"/>
      <c r="K484" s="309"/>
    </row>
    <row r="485" spans="2:11" ht="12.75">
      <c r="B485" s="309"/>
      <c r="C485" s="309"/>
      <c r="D485" s="309"/>
      <c r="E485" s="310"/>
      <c r="F485" s="310"/>
      <c r="G485" s="310"/>
      <c r="H485" s="309"/>
      <c r="I485" s="309"/>
      <c r="J485" s="309"/>
      <c r="K485" s="309"/>
    </row>
    <row r="486" spans="2:11" ht="12.75">
      <c r="B486" s="309"/>
      <c r="C486" s="309"/>
      <c r="D486" s="309"/>
      <c r="E486" s="310"/>
      <c r="F486" s="310"/>
      <c r="G486" s="310"/>
      <c r="H486" s="309"/>
      <c r="I486" s="309"/>
      <c r="J486" s="309"/>
      <c r="K486" s="309"/>
    </row>
    <row r="487" spans="2:11" ht="12.75">
      <c r="B487" s="309"/>
      <c r="C487" s="309"/>
      <c r="D487" s="309"/>
      <c r="E487" s="310"/>
      <c r="F487" s="310"/>
      <c r="G487" s="310"/>
      <c r="H487" s="309"/>
      <c r="I487" s="309"/>
      <c r="J487" s="309"/>
      <c r="K487" s="309"/>
    </row>
    <row r="488" spans="2:11" ht="12.75">
      <c r="B488" s="309"/>
      <c r="C488" s="309"/>
      <c r="D488" s="309"/>
      <c r="E488" s="310"/>
      <c r="F488" s="310"/>
      <c r="G488" s="310"/>
      <c r="H488" s="309"/>
      <c r="I488" s="309"/>
      <c r="J488" s="309"/>
      <c r="K488" s="309"/>
    </row>
    <row r="489" spans="2:11" ht="12.75">
      <c r="B489" s="309"/>
      <c r="C489" s="309"/>
      <c r="D489" s="309"/>
      <c r="E489" s="310"/>
      <c r="F489" s="310"/>
      <c r="G489" s="310"/>
      <c r="H489" s="309"/>
      <c r="I489" s="309"/>
      <c r="J489" s="309"/>
      <c r="K489" s="309"/>
    </row>
    <row r="490" spans="2:11" ht="12.75">
      <c r="B490" s="309"/>
      <c r="C490" s="309"/>
      <c r="D490" s="309"/>
      <c r="E490" s="310"/>
      <c r="F490" s="310"/>
      <c r="G490" s="310"/>
      <c r="H490" s="309"/>
      <c r="I490" s="309"/>
      <c r="J490" s="309"/>
      <c r="K490" s="309"/>
    </row>
    <row r="491" spans="2:11" ht="12.75">
      <c r="B491" s="309"/>
      <c r="C491" s="309"/>
      <c r="D491" s="309"/>
      <c r="E491" s="310"/>
      <c r="F491" s="310"/>
      <c r="G491" s="310"/>
      <c r="H491" s="309"/>
      <c r="I491" s="309"/>
      <c r="J491" s="309"/>
      <c r="K491" s="309"/>
    </row>
    <row r="492" spans="2:11" ht="12.75">
      <c r="B492" s="309"/>
      <c r="C492" s="309"/>
      <c r="D492" s="309"/>
      <c r="E492" s="310"/>
      <c r="F492" s="310"/>
      <c r="G492" s="310"/>
      <c r="H492" s="309"/>
      <c r="I492" s="309"/>
      <c r="J492" s="309"/>
      <c r="K492" s="309"/>
    </row>
    <row r="493" spans="2:11" ht="12.75">
      <c r="B493" s="309"/>
      <c r="C493" s="309"/>
      <c r="D493" s="309"/>
      <c r="E493" s="310"/>
      <c r="F493" s="310"/>
      <c r="G493" s="310"/>
      <c r="H493" s="309"/>
      <c r="I493" s="309"/>
      <c r="J493" s="309"/>
      <c r="K493" s="309"/>
    </row>
    <row r="494" spans="2:11" ht="12.75">
      <c r="B494" s="309"/>
      <c r="C494" s="309"/>
      <c r="D494" s="309"/>
      <c r="E494" s="310"/>
      <c r="F494" s="310"/>
      <c r="G494" s="310"/>
      <c r="H494" s="309"/>
      <c r="I494" s="309"/>
      <c r="J494" s="309"/>
      <c r="K494" s="309"/>
    </row>
    <row r="495" spans="2:11" ht="12.75">
      <c r="B495" s="309"/>
      <c r="C495" s="309"/>
      <c r="D495" s="309"/>
      <c r="E495" s="310"/>
      <c r="F495" s="310"/>
      <c r="G495" s="310"/>
      <c r="H495" s="309"/>
      <c r="I495" s="309"/>
      <c r="J495" s="309"/>
      <c r="K495" s="309"/>
    </row>
    <row r="496" spans="2:11" ht="12.75">
      <c r="B496" s="309"/>
      <c r="C496" s="309"/>
      <c r="D496" s="309"/>
      <c r="E496" s="310"/>
      <c r="F496" s="310"/>
      <c r="G496" s="310"/>
      <c r="H496" s="309"/>
      <c r="I496" s="309"/>
      <c r="J496" s="309"/>
      <c r="K496" s="309"/>
    </row>
    <row r="497" spans="2:11" ht="12.75">
      <c r="B497" s="309"/>
      <c r="C497" s="309"/>
      <c r="D497" s="309"/>
      <c r="E497" s="310"/>
      <c r="F497" s="310"/>
      <c r="G497" s="310"/>
      <c r="H497" s="309"/>
      <c r="I497" s="309"/>
      <c r="J497" s="309"/>
      <c r="K497" s="309"/>
    </row>
    <row r="498" spans="2:11" ht="12.75">
      <c r="B498" s="309"/>
      <c r="C498" s="309"/>
      <c r="D498" s="309"/>
      <c r="E498" s="310"/>
      <c r="F498" s="310"/>
      <c r="G498" s="310"/>
      <c r="H498" s="309"/>
      <c r="I498" s="309"/>
      <c r="J498" s="309"/>
      <c r="K498" s="309"/>
    </row>
    <row r="499" spans="2:11" ht="12.75">
      <c r="B499" s="309"/>
      <c r="C499" s="309"/>
      <c r="D499" s="309"/>
      <c r="E499" s="310"/>
      <c r="F499" s="310"/>
      <c r="G499" s="310"/>
      <c r="H499" s="309"/>
      <c r="I499" s="309"/>
      <c r="J499" s="309"/>
      <c r="K499" s="309"/>
    </row>
    <row r="500" spans="2:11" ht="12.75">
      <c r="B500" s="309"/>
      <c r="C500" s="309"/>
      <c r="D500" s="309"/>
      <c r="E500" s="310"/>
      <c r="F500" s="310"/>
      <c r="G500" s="310"/>
      <c r="H500" s="309"/>
      <c r="I500" s="309"/>
      <c r="J500" s="309"/>
      <c r="K500" s="309"/>
    </row>
    <row r="501" spans="2:11" ht="12.75">
      <c r="B501" s="309"/>
      <c r="C501" s="309"/>
      <c r="D501" s="309"/>
      <c r="E501" s="310"/>
      <c r="F501" s="310"/>
      <c r="G501" s="310"/>
      <c r="H501" s="309"/>
      <c r="I501" s="309"/>
      <c r="J501" s="309"/>
      <c r="K501" s="309"/>
    </row>
    <row r="502" spans="2:11" ht="12.75">
      <c r="B502" s="309"/>
      <c r="C502" s="309"/>
      <c r="D502" s="309"/>
      <c r="E502" s="310"/>
      <c r="F502" s="310"/>
      <c r="G502" s="310"/>
      <c r="H502" s="309"/>
      <c r="I502" s="309"/>
      <c r="J502" s="309"/>
      <c r="K502" s="309"/>
    </row>
    <row r="503" spans="2:11" ht="12.75">
      <c r="B503" s="309"/>
      <c r="C503" s="309"/>
      <c r="D503" s="309"/>
      <c r="E503" s="310"/>
      <c r="F503" s="310"/>
      <c r="G503" s="310"/>
      <c r="H503" s="309"/>
      <c r="I503" s="309"/>
      <c r="J503" s="309"/>
      <c r="K503" s="309"/>
    </row>
    <row r="504" spans="2:11" ht="12.75">
      <c r="B504" s="309"/>
      <c r="C504" s="309"/>
      <c r="D504" s="309"/>
      <c r="E504" s="310"/>
      <c r="F504" s="310"/>
      <c r="G504" s="310"/>
      <c r="H504" s="309"/>
      <c r="I504" s="309"/>
      <c r="J504" s="309"/>
      <c r="K504" s="309"/>
    </row>
    <row r="505" spans="2:11" ht="12.75">
      <c r="B505" s="309"/>
      <c r="C505" s="309"/>
      <c r="D505" s="309"/>
      <c r="E505" s="310"/>
      <c r="F505" s="310"/>
      <c r="G505" s="310"/>
      <c r="H505" s="309"/>
      <c r="I505" s="309"/>
      <c r="J505" s="309"/>
      <c r="K505" s="309"/>
    </row>
    <row r="506" spans="2:11" ht="12.75">
      <c r="B506" s="309"/>
      <c r="C506" s="309"/>
      <c r="D506" s="309"/>
      <c r="E506" s="310"/>
      <c r="F506" s="310"/>
      <c r="G506" s="310"/>
      <c r="H506" s="309"/>
      <c r="I506" s="309"/>
      <c r="J506" s="309"/>
      <c r="K506" s="309"/>
    </row>
    <row r="507" spans="2:11" ht="12.75">
      <c r="B507" s="309"/>
      <c r="C507" s="309"/>
      <c r="D507" s="309"/>
      <c r="E507" s="310"/>
      <c r="F507" s="310"/>
      <c r="G507" s="310"/>
      <c r="H507" s="309"/>
      <c r="I507" s="309"/>
      <c r="J507" s="309"/>
      <c r="K507" s="309"/>
    </row>
    <row r="508" spans="2:11" ht="12.75">
      <c r="B508" s="309"/>
      <c r="C508" s="309"/>
      <c r="D508" s="309"/>
      <c r="E508" s="310"/>
      <c r="F508" s="310"/>
      <c r="G508" s="310"/>
      <c r="H508" s="309"/>
      <c r="I508" s="309"/>
      <c r="J508" s="309"/>
      <c r="K508" s="309"/>
    </row>
    <row r="509" spans="2:11" ht="12.75">
      <c r="B509" s="309"/>
      <c r="C509" s="309"/>
      <c r="D509" s="309"/>
      <c r="E509" s="310"/>
      <c r="F509" s="310"/>
      <c r="G509" s="310"/>
      <c r="H509" s="309"/>
      <c r="I509" s="309"/>
      <c r="J509" s="309"/>
      <c r="K509" s="309"/>
    </row>
    <row r="510" spans="2:11" ht="12.75">
      <c r="B510" s="309"/>
      <c r="C510" s="309"/>
      <c r="D510" s="309"/>
      <c r="E510" s="310"/>
      <c r="F510" s="310"/>
      <c r="G510" s="310"/>
      <c r="H510" s="309"/>
      <c r="I510" s="309"/>
      <c r="J510" s="309"/>
      <c r="K510" s="309"/>
    </row>
    <row r="511" spans="2:11" ht="12.75">
      <c r="B511" s="309"/>
      <c r="C511" s="309"/>
      <c r="D511" s="309"/>
      <c r="E511" s="310"/>
      <c r="F511" s="310"/>
      <c r="G511" s="310"/>
      <c r="H511" s="309"/>
      <c r="I511" s="309"/>
      <c r="J511" s="309"/>
      <c r="K511" s="309"/>
    </row>
    <row r="512" spans="2:11" ht="12.75">
      <c r="B512" s="309"/>
      <c r="C512" s="309"/>
      <c r="D512" s="309"/>
      <c r="E512" s="310"/>
      <c r="F512" s="310"/>
      <c r="G512" s="310"/>
      <c r="H512" s="309"/>
      <c r="I512" s="309"/>
      <c r="J512" s="309"/>
      <c r="K512" s="309"/>
    </row>
    <row r="513" spans="2:11" ht="12.75">
      <c r="B513" s="309"/>
      <c r="C513" s="309"/>
      <c r="D513" s="309"/>
      <c r="E513" s="310"/>
      <c r="F513" s="310"/>
      <c r="G513" s="310"/>
      <c r="H513" s="309"/>
      <c r="I513" s="309"/>
      <c r="J513" s="309"/>
      <c r="K513" s="309"/>
    </row>
    <row r="514" spans="2:11" ht="12.75">
      <c r="B514" s="309"/>
      <c r="C514" s="309"/>
      <c r="D514" s="309"/>
      <c r="E514" s="310"/>
      <c r="F514" s="310"/>
      <c r="G514" s="310"/>
      <c r="H514" s="309"/>
      <c r="I514" s="309"/>
      <c r="J514" s="309"/>
      <c r="K514" s="309"/>
    </row>
    <row r="515" spans="2:11" ht="12.75">
      <c r="B515" s="309"/>
      <c r="C515" s="309"/>
      <c r="D515" s="309"/>
      <c r="E515" s="310"/>
      <c r="F515" s="310"/>
      <c r="G515" s="310"/>
      <c r="H515" s="309"/>
      <c r="I515" s="309"/>
      <c r="J515" s="309"/>
      <c r="K515" s="309"/>
    </row>
    <row r="516" spans="2:11" ht="12.75">
      <c r="B516" s="309"/>
      <c r="C516" s="309"/>
      <c r="D516" s="309"/>
      <c r="E516" s="310"/>
      <c r="F516" s="310"/>
      <c r="G516" s="310"/>
      <c r="H516" s="309"/>
      <c r="I516" s="309"/>
      <c r="J516" s="309"/>
      <c r="K516" s="309"/>
    </row>
    <row r="517" spans="2:11" ht="12.75">
      <c r="B517" s="309"/>
      <c r="C517" s="309"/>
      <c r="D517" s="309"/>
      <c r="E517" s="310"/>
      <c r="F517" s="310"/>
      <c r="G517" s="310"/>
      <c r="H517" s="309"/>
      <c r="I517" s="309"/>
      <c r="J517" s="309"/>
      <c r="K517" s="309"/>
    </row>
    <row r="518" spans="2:11" ht="12.75">
      <c r="B518" s="309"/>
      <c r="C518" s="309"/>
      <c r="D518" s="309"/>
      <c r="E518" s="310"/>
      <c r="F518" s="310"/>
      <c r="G518" s="310"/>
      <c r="H518" s="309"/>
      <c r="I518" s="309"/>
      <c r="J518" s="309"/>
      <c r="K518" s="309"/>
    </row>
    <row r="519" spans="2:11" ht="12.75">
      <c r="B519" s="309"/>
      <c r="C519" s="309"/>
      <c r="D519" s="309"/>
      <c r="E519" s="310"/>
      <c r="F519" s="310"/>
      <c r="G519" s="310"/>
      <c r="H519" s="309"/>
      <c r="I519" s="309"/>
      <c r="J519" s="309"/>
      <c r="K519" s="309"/>
    </row>
    <row r="520" spans="2:11" ht="12.75">
      <c r="B520" s="309"/>
      <c r="C520" s="309"/>
      <c r="D520" s="309"/>
      <c r="E520" s="310"/>
      <c r="F520" s="310"/>
      <c r="G520" s="310"/>
      <c r="H520" s="309"/>
      <c r="I520" s="309"/>
      <c r="J520" s="309"/>
      <c r="K520" s="309"/>
    </row>
    <row r="521" spans="2:11" ht="12.75">
      <c r="B521" s="309"/>
      <c r="C521" s="309"/>
      <c r="D521" s="309"/>
      <c r="E521" s="310"/>
      <c r="F521" s="310"/>
      <c r="G521" s="310"/>
      <c r="H521" s="309"/>
      <c r="I521" s="309"/>
      <c r="J521" s="309"/>
      <c r="K521" s="309"/>
    </row>
    <row r="522" spans="2:11" ht="12.75">
      <c r="B522" s="309"/>
      <c r="C522" s="309"/>
      <c r="D522" s="309"/>
      <c r="E522" s="310"/>
      <c r="F522" s="310"/>
      <c r="G522" s="310"/>
      <c r="H522" s="309"/>
      <c r="I522" s="309"/>
      <c r="J522" s="309"/>
      <c r="K522" s="309"/>
    </row>
    <row r="523" spans="2:11" ht="12.75">
      <c r="B523" s="309"/>
      <c r="C523" s="309"/>
      <c r="D523" s="309"/>
      <c r="E523" s="310"/>
      <c r="F523" s="310"/>
      <c r="G523" s="310"/>
      <c r="H523" s="309"/>
      <c r="I523" s="309"/>
      <c r="J523" s="309"/>
      <c r="K523" s="309"/>
    </row>
    <row r="524" spans="2:11" ht="12.75">
      <c r="B524" s="309"/>
      <c r="C524" s="309"/>
      <c r="D524" s="309"/>
      <c r="E524" s="310"/>
      <c r="F524" s="310"/>
      <c r="G524" s="310"/>
      <c r="H524" s="309"/>
      <c r="I524" s="309"/>
      <c r="J524" s="309"/>
      <c r="K524" s="309"/>
    </row>
    <row r="525" spans="2:11" ht="12.75">
      <c r="B525" s="309"/>
      <c r="C525" s="309"/>
      <c r="D525" s="309"/>
      <c r="E525" s="310"/>
      <c r="F525" s="310"/>
      <c r="G525" s="310"/>
      <c r="H525" s="309"/>
      <c r="I525" s="309"/>
      <c r="J525" s="309"/>
      <c r="K525" s="309"/>
    </row>
    <row r="526" spans="2:11" ht="12.75">
      <c r="B526" s="309"/>
      <c r="C526" s="309"/>
      <c r="D526" s="309"/>
      <c r="E526" s="310"/>
      <c r="F526" s="310"/>
      <c r="G526" s="310"/>
      <c r="H526" s="309"/>
      <c r="I526" s="309"/>
      <c r="J526" s="309"/>
      <c r="K526" s="309"/>
    </row>
    <row r="527" spans="2:11" ht="12.75">
      <c r="B527" s="309"/>
      <c r="C527" s="309"/>
      <c r="D527" s="309"/>
      <c r="E527" s="310"/>
      <c r="F527" s="310"/>
      <c r="G527" s="310"/>
      <c r="H527" s="309"/>
      <c r="I527" s="309"/>
      <c r="J527" s="309"/>
      <c r="K527" s="309"/>
    </row>
    <row r="528" spans="2:11" ht="12.75">
      <c r="B528" s="309"/>
      <c r="C528" s="309"/>
      <c r="D528" s="309"/>
      <c r="E528" s="310"/>
      <c r="F528" s="310"/>
      <c r="G528" s="310"/>
      <c r="H528" s="309"/>
      <c r="I528" s="309"/>
      <c r="J528" s="309"/>
      <c r="K528" s="309"/>
    </row>
    <row r="529" spans="2:11" ht="12.75">
      <c r="B529" s="309"/>
      <c r="C529" s="309"/>
      <c r="D529" s="309"/>
      <c r="E529" s="310"/>
      <c r="F529" s="310"/>
      <c r="G529" s="310"/>
      <c r="H529" s="309"/>
      <c r="I529" s="309"/>
      <c r="J529" s="309"/>
      <c r="K529" s="309"/>
    </row>
    <row r="530" spans="2:11" ht="12.75">
      <c r="B530" s="309"/>
      <c r="C530" s="309"/>
      <c r="D530" s="309"/>
      <c r="E530" s="310"/>
      <c r="F530" s="310"/>
      <c r="G530" s="310"/>
      <c r="H530" s="309"/>
      <c r="I530" s="309"/>
      <c r="J530" s="309"/>
      <c r="K530" s="309"/>
    </row>
    <row r="531" spans="2:11" ht="12.75">
      <c r="B531" s="309"/>
      <c r="C531" s="309"/>
      <c r="D531" s="309"/>
      <c r="E531" s="310"/>
      <c r="F531" s="310"/>
      <c r="G531" s="310"/>
      <c r="H531" s="309"/>
      <c r="I531" s="309"/>
      <c r="J531" s="309"/>
      <c r="K531" s="309"/>
    </row>
    <row r="532" spans="2:11" ht="12.75">
      <c r="B532" s="309"/>
      <c r="C532" s="309"/>
      <c r="D532" s="309"/>
      <c r="E532" s="310"/>
      <c r="F532" s="310"/>
      <c r="G532" s="310"/>
      <c r="H532" s="309"/>
      <c r="I532" s="309"/>
      <c r="J532" s="309"/>
      <c r="K532" s="309"/>
    </row>
    <row r="533" spans="2:11" ht="12.75">
      <c r="B533" s="309"/>
      <c r="C533" s="309"/>
      <c r="D533" s="309"/>
      <c r="E533" s="310"/>
      <c r="F533" s="310"/>
      <c r="G533" s="310"/>
      <c r="H533" s="309"/>
      <c r="I533" s="309"/>
      <c r="J533" s="309"/>
      <c r="K533" s="309"/>
    </row>
    <row r="534" spans="2:11" ht="12.75">
      <c r="B534" s="309"/>
      <c r="C534" s="309"/>
      <c r="D534" s="309"/>
      <c r="E534" s="310"/>
      <c r="F534" s="310"/>
      <c r="G534" s="310"/>
      <c r="H534" s="309"/>
      <c r="I534" s="309"/>
      <c r="J534" s="309"/>
      <c r="K534" s="309"/>
    </row>
    <row r="535" spans="2:11" ht="12.75">
      <c r="B535" s="309"/>
      <c r="C535" s="309"/>
      <c r="D535" s="309"/>
      <c r="E535" s="310"/>
      <c r="F535" s="310"/>
      <c r="G535" s="310"/>
      <c r="H535" s="309"/>
      <c r="I535" s="309"/>
      <c r="J535" s="309"/>
      <c r="K535" s="309"/>
    </row>
    <row r="536" spans="2:11" ht="12.75">
      <c r="B536" s="309"/>
      <c r="C536" s="309"/>
      <c r="D536" s="309"/>
      <c r="E536" s="310"/>
      <c r="F536" s="310"/>
      <c r="G536" s="310"/>
      <c r="H536" s="309"/>
      <c r="I536" s="309"/>
      <c r="J536" s="309"/>
      <c r="K536" s="309"/>
    </row>
    <row r="537" spans="2:11" ht="12.75">
      <c r="B537" s="309"/>
      <c r="C537" s="309"/>
      <c r="D537" s="309"/>
      <c r="E537" s="310"/>
      <c r="F537" s="310"/>
      <c r="G537" s="310"/>
      <c r="H537" s="309"/>
      <c r="I537" s="309"/>
      <c r="J537" s="309"/>
      <c r="K537" s="309"/>
    </row>
    <row r="538" spans="2:11" ht="12.75">
      <c r="B538" s="309"/>
      <c r="C538" s="309"/>
      <c r="D538" s="309"/>
      <c r="E538" s="310"/>
      <c r="F538" s="310"/>
      <c r="G538" s="310"/>
      <c r="H538" s="309"/>
      <c r="I538" s="309"/>
      <c r="J538" s="309"/>
      <c r="K538" s="309"/>
    </row>
    <row r="539" spans="2:11" ht="12.75">
      <c r="B539" s="309"/>
      <c r="C539" s="309"/>
      <c r="D539" s="309"/>
      <c r="E539" s="310"/>
      <c r="F539" s="310"/>
      <c r="G539" s="310"/>
      <c r="H539" s="309"/>
      <c r="I539" s="309"/>
      <c r="J539" s="309"/>
      <c r="K539" s="309"/>
    </row>
    <row r="540" spans="2:11" ht="12.75">
      <c r="B540" s="309"/>
      <c r="C540" s="309"/>
      <c r="D540" s="309"/>
      <c r="E540" s="310"/>
      <c r="F540" s="310"/>
      <c r="G540" s="310"/>
      <c r="H540" s="309"/>
      <c r="I540" s="309"/>
      <c r="J540" s="309"/>
      <c r="K540" s="309"/>
    </row>
    <row r="541" spans="2:11" ht="12.75">
      <c r="B541" s="309"/>
      <c r="C541" s="309"/>
      <c r="D541" s="309"/>
      <c r="E541" s="310"/>
      <c r="F541" s="310"/>
      <c r="G541" s="310"/>
      <c r="H541" s="309"/>
      <c r="I541" s="309"/>
      <c r="J541" s="309"/>
      <c r="K541" s="309"/>
    </row>
    <row r="542" spans="2:11" ht="12.75">
      <c r="B542" s="309"/>
      <c r="C542" s="309"/>
      <c r="D542" s="309"/>
      <c r="E542" s="310"/>
      <c r="F542" s="310"/>
      <c r="G542" s="310"/>
      <c r="H542" s="309"/>
      <c r="I542" s="309"/>
      <c r="J542" s="309"/>
      <c r="K542" s="309"/>
    </row>
    <row r="543" spans="2:11" ht="12.75">
      <c r="B543" s="309"/>
      <c r="C543" s="309"/>
      <c r="D543" s="309"/>
      <c r="E543" s="310"/>
      <c r="F543" s="310"/>
      <c r="G543" s="310"/>
      <c r="H543" s="309"/>
      <c r="I543" s="309"/>
      <c r="J543" s="309"/>
      <c r="K543" s="309"/>
    </row>
    <row r="544" spans="2:11" ht="12.75">
      <c r="B544" s="309"/>
      <c r="C544" s="309"/>
      <c r="D544" s="309"/>
      <c r="E544" s="310"/>
      <c r="F544" s="310"/>
      <c r="G544" s="310"/>
      <c r="H544" s="309"/>
      <c r="I544" s="309"/>
      <c r="J544" s="309"/>
      <c r="K544" s="309"/>
    </row>
    <row r="545" spans="2:11" ht="12.75">
      <c r="B545" s="309"/>
      <c r="C545" s="309"/>
      <c r="D545" s="309"/>
      <c r="E545" s="310"/>
      <c r="F545" s="310"/>
      <c r="G545" s="310"/>
      <c r="H545" s="309"/>
      <c r="I545" s="309"/>
      <c r="J545" s="309"/>
      <c r="K545" s="309"/>
    </row>
    <row r="546" spans="2:11" ht="12.75">
      <c r="B546" s="309"/>
      <c r="C546" s="309"/>
      <c r="D546" s="309"/>
      <c r="E546" s="310"/>
      <c r="F546" s="310"/>
      <c r="G546" s="310"/>
      <c r="H546" s="309"/>
      <c r="I546" s="309"/>
      <c r="J546" s="309"/>
      <c r="K546" s="309"/>
    </row>
    <row r="547" spans="2:11" ht="12.75">
      <c r="B547" s="309"/>
      <c r="C547" s="309"/>
      <c r="D547" s="309"/>
      <c r="E547" s="310"/>
      <c r="F547" s="310"/>
      <c r="G547" s="310"/>
      <c r="H547" s="309"/>
      <c r="I547" s="309"/>
      <c r="J547" s="309"/>
      <c r="K547" s="309"/>
    </row>
    <row r="548" spans="2:11" ht="12.75">
      <c r="B548" s="309"/>
      <c r="C548" s="309"/>
      <c r="D548" s="309"/>
      <c r="E548" s="310"/>
      <c r="F548" s="310"/>
      <c r="G548" s="310"/>
      <c r="H548" s="309"/>
      <c r="I548" s="309"/>
      <c r="J548" s="309"/>
      <c r="K548" s="309"/>
    </row>
    <row r="549" spans="2:11" ht="12.75">
      <c r="B549" s="309"/>
      <c r="C549" s="309"/>
      <c r="D549" s="309"/>
      <c r="E549" s="310"/>
      <c r="F549" s="310"/>
      <c r="G549" s="310"/>
      <c r="H549" s="309"/>
      <c r="I549" s="309"/>
      <c r="J549" s="309"/>
      <c r="K549" s="309"/>
    </row>
    <row r="550" spans="2:11" ht="12.75">
      <c r="B550" s="309"/>
      <c r="C550" s="309"/>
      <c r="D550" s="309"/>
      <c r="E550" s="310"/>
      <c r="F550" s="310"/>
      <c r="G550" s="310"/>
      <c r="H550" s="309"/>
      <c r="I550" s="309"/>
      <c r="J550" s="309"/>
      <c r="K550" s="309"/>
    </row>
    <row r="551" spans="2:11" ht="12.75">
      <c r="B551" s="309"/>
      <c r="C551" s="309"/>
      <c r="D551" s="309"/>
      <c r="E551" s="310"/>
      <c r="F551" s="310"/>
      <c r="G551" s="310"/>
      <c r="H551" s="309"/>
      <c r="I551" s="309"/>
      <c r="J551" s="309"/>
      <c r="K551" s="309"/>
    </row>
    <row r="552" spans="2:11" ht="12.75">
      <c r="B552" s="309"/>
      <c r="C552" s="309"/>
      <c r="D552" s="309"/>
      <c r="E552" s="310"/>
      <c r="F552" s="310"/>
      <c r="G552" s="310"/>
      <c r="H552" s="309"/>
      <c r="I552" s="309"/>
      <c r="J552" s="309"/>
      <c r="K552" s="309"/>
    </row>
    <row r="553" spans="2:11" ht="12.75">
      <c r="B553" s="309"/>
      <c r="C553" s="309"/>
      <c r="D553" s="309"/>
      <c r="E553" s="310"/>
      <c r="F553" s="310"/>
      <c r="G553" s="310"/>
      <c r="H553" s="309"/>
      <c r="I553" s="309"/>
      <c r="J553" s="309"/>
      <c r="K553" s="309"/>
    </row>
    <row r="554" spans="2:11" ht="12.75">
      <c r="B554" s="309"/>
      <c r="C554" s="309"/>
      <c r="D554" s="309"/>
      <c r="E554" s="310"/>
      <c r="F554" s="310"/>
      <c r="G554" s="310"/>
      <c r="H554" s="309"/>
      <c r="I554" s="309"/>
      <c r="J554" s="309"/>
      <c r="K554" s="309"/>
    </row>
    <row r="555" spans="2:11" ht="12.75">
      <c r="B555" s="309"/>
      <c r="C555" s="309"/>
      <c r="D555" s="309"/>
      <c r="E555" s="310"/>
      <c r="F555" s="310"/>
      <c r="G555" s="310"/>
      <c r="H555" s="309"/>
      <c r="I555" s="309"/>
      <c r="J555" s="309"/>
      <c r="K555" s="309"/>
    </row>
    <row r="556" spans="2:11" ht="12.75">
      <c r="B556" s="309"/>
      <c r="C556" s="309"/>
      <c r="D556" s="309"/>
      <c r="E556" s="310"/>
      <c r="F556" s="310"/>
      <c r="G556" s="310"/>
      <c r="H556" s="309"/>
      <c r="I556" s="309"/>
      <c r="J556" s="309"/>
      <c r="K556" s="309"/>
    </row>
    <row r="557" spans="2:11" ht="12.75">
      <c r="B557" s="309"/>
      <c r="C557" s="309"/>
      <c r="D557" s="309"/>
      <c r="E557" s="310"/>
      <c r="F557" s="310"/>
      <c r="G557" s="310"/>
      <c r="H557" s="309"/>
      <c r="I557" s="309"/>
      <c r="J557" s="309"/>
      <c r="K557" s="309"/>
    </row>
    <row r="558" spans="2:11" ht="12.75">
      <c r="B558" s="309"/>
      <c r="C558" s="309"/>
      <c r="D558" s="309"/>
      <c r="E558" s="310"/>
      <c r="F558" s="310"/>
      <c r="G558" s="310"/>
      <c r="H558" s="309"/>
      <c r="I558" s="309"/>
      <c r="J558" s="309"/>
      <c r="K558" s="309"/>
    </row>
    <row r="559" spans="2:11" ht="12.75">
      <c r="B559" s="309"/>
      <c r="C559" s="309"/>
      <c r="D559" s="309"/>
      <c r="E559" s="310"/>
      <c r="F559" s="310"/>
      <c r="G559" s="310"/>
      <c r="H559" s="309"/>
      <c r="I559" s="309"/>
      <c r="J559" s="309"/>
      <c r="K559" s="309"/>
    </row>
    <row r="560" spans="2:11" ht="12.75">
      <c r="B560" s="309"/>
      <c r="C560" s="309"/>
      <c r="D560" s="309"/>
      <c r="E560" s="310"/>
      <c r="F560" s="310"/>
      <c r="G560" s="310"/>
      <c r="H560" s="309"/>
      <c r="I560" s="309"/>
      <c r="J560" s="309"/>
      <c r="K560" s="309"/>
    </row>
    <row r="561" spans="2:11" ht="12.75">
      <c r="B561" s="309"/>
      <c r="C561" s="309"/>
      <c r="D561" s="309"/>
      <c r="E561" s="310"/>
      <c r="F561" s="310"/>
      <c r="G561" s="310"/>
      <c r="H561" s="309"/>
      <c r="I561" s="309"/>
      <c r="J561" s="309"/>
      <c r="K561" s="309"/>
    </row>
    <row r="562" spans="2:11" ht="12.75">
      <c r="B562" s="309"/>
      <c r="C562" s="309"/>
      <c r="D562" s="309"/>
      <c r="E562" s="310"/>
      <c r="F562" s="310"/>
      <c r="G562" s="310"/>
      <c r="H562" s="309"/>
      <c r="I562" s="309"/>
      <c r="J562" s="309"/>
      <c r="K562" s="309"/>
    </row>
    <row r="563" spans="2:11" ht="12.75">
      <c r="B563" s="309"/>
      <c r="C563" s="309"/>
      <c r="D563" s="309"/>
      <c r="E563" s="310"/>
      <c r="F563" s="310"/>
      <c r="G563" s="310"/>
      <c r="H563" s="309"/>
      <c r="I563" s="309"/>
      <c r="J563" s="309"/>
      <c r="K563" s="309"/>
    </row>
    <row r="564" spans="2:11" ht="12.75">
      <c r="B564" s="309"/>
      <c r="C564" s="309"/>
      <c r="D564" s="309"/>
      <c r="E564" s="310"/>
      <c r="F564" s="310"/>
      <c r="G564" s="310"/>
      <c r="H564" s="309"/>
      <c r="I564" s="309"/>
      <c r="J564" s="309"/>
      <c r="K564" s="309"/>
    </row>
    <row r="565" spans="2:11" ht="12.75">
      <c r="B565" s="309"/>
      <c r="C565" s="309"/>
      <c r="D565" s="309"/>
      <c r="E565" s="310"/>
      <c r="F565" s="310"/>
      <c r="G565" s="310"/>
      <c r="H565" s="309"/>
      <c r="I565" s="309"/>
      <c r="J565" s="309"/>
      <c r="K565" s="309"/>
    </row>
    <row r="566" spans="2:11" ht="12.75">
      <c r="B566" s="309"/>
      <c r="C566" s="309"/>
      <c r="D566" s="309"/>
      <c r="E566" s="310"/>
      <c r="F566" s="310"/>
      <c r="G566" s="310"/>
      <c r="H566" s="309"/>
      <c r="I566" s="309"/>
      <c r="J566" s="309"/>
      <c r="K566" s="309"/>
    </row>
    <row r="567" spans="2:11" ht="12.75">
      <c r="B567" s="309"/>
      <c r="C567" s="309"/>
      <c r="D567" s="309"/>
      <c r="E567" s="310"/>
      <c r="F567" s="310"/>
      <c r="G567" s="310"/>
      <c r="H567" s="309"/>
      <c r="I567" s="309"/>
      <c r="J567" s="309"/>
      <c r="K567" s="309"/>
    </row>
    <row r="568" spans="2:11" ht="12.75">
      <c r="B568" s="309"/>
      <c r="C568" s="309"/>
      <c r="D568" s="309"/>
      <c r="E568" s="310"/>
      <c r="F568" s="310"/>
      <c r="G568" s="310"/>
      <c r="H568" s="309"/>
      <c r="I568" s="309"/>
      <c r="J568" s="309"/>
      <c r="K568" s="309"/>
    </row>
    <row r="569" spans="2:11" ht="12.75">
      <c r="B569" s="309"/>
      <c r="C569" s="309"/>
      <c r="D569" s="309"/>
      <c r="E569" s="310"/>
      <c r="F569" s="310"/>
      <c r="G569" s="310"/>
      <c r="H569" s="309"/>
      <c r="I569" s="309"/>
      <c r="J569" s="309"/>
      <c r="K569" s="309"/>
    </row>
    <row r="570" spans="2:11" ht="12.75">
      <c r="B570" s="309"/>
      <c r="C570" s="309"/>
      <c r="D570" s="309"/>
      <c r="E570" s="310"/>
      <c r="F570" s="310"/>
      <c r="G570" s="310"/>
      <c r="H570" s="309"/>
      <c r="I570" s="309"/>
      <c r="J570" s="309"/>
      <c r="K570" s="309"/>
    </row>
    <row r="571" spans="2:11" ht="12.75">
      <c r="B571" s="309"/>
      <c r="C571" s="309"/>
      <c r="D571" s="309"/>
      <c r="E571" s="310"/>
      <c r="F571" s="310"/>
      <c r="G571" s="310"/>
      <c r="H571" s="309"/>
      <c r="I571" s="309"/>
      <c r="J571" s="309"/>
      <c r="K571" s="309"/>
    </row>
    <row r="572" spans="2:11" ht="12.75">
      <c r="B572" s="309"/>
      <c r="C572" s="309"/>
      <c r="D572" s="309"/>
      <c r="E572" s="310"/>
      <c r="F572" s="310"/>
      <c r="G572" s="310"/>
      <c r="H572" s="309"/>
      <c r="I572" s="309"/>
      <c r="J572" s="309"/>
      <c r="K572" s="309"/>
    </row>
    <row r="573" spans="2:11" ht="12.75">
      <c r="B573" s="309"/>
      <c r="C573" s="309"/>
      <c r="D573" s="309"/>
      <c r="E573" s="310"/>
      <c r="F573" s="310"/>
      <c r="G573" s="310"/>
      <c r="H573" s="309"/>
      <c r="I573" s="309"/>
      <c r="J573" s="309"/>
      <c r="K573" s="309"/>
    </row>
    <row r="574" spans="2:11" ht="12.75">
      <c r="B574" s="309"/>
      <c r="C574" s="309"/>
      <c r="D574" s="309"/>
      <c r="E574" s="310"/>
      <c r="F574" s="310"/>
      <c r="G574" s="310"/>
      <c r="H574" s="309"/>
      <c r="I574" s="309"/>
      <c r="J574" s="309"/>
      <c r="K574" s="309"/>
    </row>
    <row r="575" spans="2:11" ht="12.75">
      <c r="B575" s="309"/>
      <c r="C575" s="309"/>
      <c r="D575" s="309"/>
      <c r="E575" s="310"/>
      <c r="F575" s="310"/>
      <c r="G575" s="310"/>
      <c r="H575" s="309"/>
      <c r="I575" s="309"/>
      <c r="J575" s="309"/>
      <c r="K575" s="309"/>
    </row>
    <row r="576" spans="2:11" ht="12.75">
      <c r="B576" s="309"/>
      <c r="C576" s="309"/>
      <c r="D576" s="309"/>
      <c r="E576" s="310"/>
      <c r="F576" s="310"/>
      <c r="G576" s="310"/>
      <c r="H576" s="309"/>
      <c r="I576" s="309"/>
      <c r="J576" s="309"/>
      <c r="K576" s="309"/>
    </row>
    <row r="577" spans="2:11" ht="12.75">
      <c r="B577" s="309"/>
      <c r="C577" s="309"/>
      <c r="D577" s="309"/>
      <c r="E577" s="310"/>
      <c r="F577" s="310"/>
      <c r="G577" s="310"/>
      <c r="H577" s="309"/>
      <c r="I577" s="309"/>
      <c r="J577" s="309"/>
      <c r="K577" s="309"/>
    </row>
    <row r="578" spans="2:11" ht="12.75">
      <c r="B578" s="309"/>
      <c r="C578" s="309"/>
      <c r="D578" s="309"/>
      <c r="E578" s="310"/>
      <c r="F578" s="310"/>
      <c r="G578" s="310"/>
      <c r="H578" s="309"/>
      <c r="I578" s="309"/>
      <c r="J578" s="309"/>
      <c r="K578" s="309"/>
    </row>
    <row r="579" spans="2:11" ht="12.75">
      <c r="B579" s="309"/>
      <c r="C579" s="309"/>
      <c r="D579" s="309"/>
      <c r="E579" s="310"/>
      <c r="F579" s="310"/>
      <c r="G579" s="310"/>
      <c r="H579" s="309"/>
      <c r="I579" s="309"/>
      <c r="J579" s="309"/>
      <c r="K579" s="309"/>
    </row>
    <row r="580" spans="2:11" ht="12.75">
      <c r="B580" s="309"/>
      <c r="C580" s="309"/>
      <c r="D580" s="309"/>
      <c r="E580" s="310"/>
      <c r="F580" s="310"/>
      <c r="G580" s="310"/>
      <c r="H580" s="309"/>
      <c r="I580" s="309"/>
      <c r="J580" s="309"/>
      <c r="K580" s="309"/>
    </row>
    <row r="581" spans="2:11" ht="12.75">
      <c r="B581" s="309"/>
      <c r="C581" s="309"/>
      <c r="D581" s="309"/>
      <c r="E581" s="310"/>
      <c r="F581" s="310"/>
      <c r="G581" s="310"/>
      <c r="H581" s="309"/>
      <c r="I581" s="309"/>
      <c r="J581" s="309"/>
      <c r="K581" s="309"/>
    </row>
    <row r="582" spans="2:11" ht="12.75">
      <c r="B582" s="309"/>
      <c r="C582" s="309"/>
      <c r="D582" s="309"/>
      <c r="E582" s="310"/>
      <c r="F582" s="310"/>
      <c r="G582" s="310"/>
      <c r="H582" s="309"/>
      <c r="I582" s="309"/>
      <c r="J582" s="309"/>
      <c r="K582" s="309"/>
    </row>
    <row r="583" spans="2:11" ht="12.75">
      <c r="B583" s="309"/>
      <c r="C583" s="309"/>
      <c r="D583" s="309"/>
      <c r="E583" s="310"/>
      <c r="F583" s="310"/>
      <c r="G583" s="310"/>
      <c r="H583" s="309"/>
      <c r="I583" s="309"/>
      <c r="J583" s="309"/>
      <c r="K583" s="309"/>
    </row>
    <row r="584" spans="2:11" ht="12.75">
      <c r="B584" s="309"/>
      <c r="C584" s="309"/>
      <c r="D584" s="309"/>
      <c r="E584" s="310"/>
      <c r="F584" s="310"/>
      <c r="G584" s="310"/>
      <c r="H584" s="309"/>
      <c r="I584" s="309"/>
      <c r="J584" s="309"/>
      <c r="K584" s="309"/>
    </row>
    <row r="585" spans="2:11" ht="12.75">
      <c r="B585" s="309"/>
      <c r="C585" s="309"/>
      <c r="D585" s="309"/>
      <c r="E585" s="310"/>
      <c r="F585" s="310"/>
      <c r="G585" s="310"/>
      <c r="H585" s="309"/>
      <c r="I585" s="309"/>
      <c r="J585" s="309"/>
      <c r="K585" s="309"/>
    </row>
    <row r="586" spans="2:11" ht="12.75">
      <c r="B586" s="309"/>
      <c r="C586" s="309"/>
      <c r="D586" s="309"/>
      <c r="E586" s="310"/>
      <c r="F586" s="310"/>
      <c r="G586" s="310"/>
      <c r="H586" s="309"/>
      <c r="I586" s="309"/>
      <c r="J586" s="309"/>
      <c r="K586" s="309"/>
    </row>
    <row r="587" spans="2:11" ht="12.75">
      <c r="B587" s="309"/>
      <c r="C587" s="309"/>
      <c r="D587" s="309"/>
      <c r="E587" s="310"/>
      <c r="F587" s="310"/>
      <c r="G587" s="310"/>
      <c r="H587" s="309"/>
      <c r="I587" s="309"/>
      <c r="J587" s="309"/>
      <c r="K587" s="309"/>
    </row>
    <row r="588" spans="2:11" ht="12.75">
      <c r="B588" s="309"/>
      <c r="C588" s="309"/>
      <c r="D588" s="309"/>
      <c r="E588" s="310"/>
      <c r="F588" s="310"/>
      <c r="G588" s="310"/>
      <c r="H588" s="309"/>
      <c r="I588" s="309"/>
      <c r="J588" s="309"/>
      <c r="K588" s="309"/>
    </row>
    <row r="589" spans="2:11" ht="12.75">
      <c r="B589" s="309"/>
      <c r="C589" s="309"/>
      <c r="D589" s="309"/>
      <c r="E589" s="310"/>
      <c r="F589" s="310"/>
      <c r="G589" s="310"/>
      <c r="H589" s="309"/>
      <c r="I589" s="309"/>
      <c r="J589" s="309"/>
      <c r="K589" s="309"/>
    </row>
    <row r="590" spans="2:11" ht="12.75">
      <c r="B590" s="309"/>
      <c r="C590" s="309"/>
      <c r="D590" s="309"/>
      <c r="E590" s="310"/>
      <c r="F590" s="310"/>
      <c r="G590" s="310"/>
      <c r="H590" s="309"/>
      <c r="I590" s="309"/>
      <c r="J590" s="309"/>
      <c r="K590" s="309"/>
    </row>
    <row r="591" spans="2:11" ht="12.75">
      <c r="B591" s="309"/>
      <c r="C591" s="309"/>
      <c r="D591" s="309"/>
      <c r="E591" s="310"/>
      <c r="F591" s="310"/>
      <c r="G591" s="310"/>
      <c r="H591" s="309"/>
      <c r="I591" s="309"/>
      <c r="J591" s="309"/>
      <c r="K591" s="309"/>
    </row>
    <row r="592" spans="2:11" ht="12.75">
      <c r="B592" s="309"/>
      <c r="C592" s="309"/>
      <c r="D592" s="309"/>
      <c r="E592" s="310"/>
      <c r="F592" s="310"/>
      <c r="G592" s="310"/>
      <c r="H592" s="309"/>
      <c r="I592" s="309"/>
      <c r="J592" s="309"/>
      <c r="K592" s="309"/>
    </row>
    <row r="593" spans="2:11" ht="12.75">
      <c r="B593" s="309"/>
      <c r="C593" s="309"/>
      <c r="D593" s="309"/>
      <c r="E593" s="310"/>
      <c r="F593" s="310"/>
      <c r="G593" s="310"/>
      <c r="H593" s="309"/>
      <c r="I593" s="309"/>
      <c r="J593" s="309"/>
      <c r="K593" s="309"/>
    </row>
    <row r="594" spans="2:11" ht="12.75">
      <c r="B594" s="309"/>
      <c r="C594" s="309"/>
      <c r="D594" s="309"/>
      <c r="E594" s="310"/>
      <c r="F594" s="310"/>
      <c r="G594" s="310"/>
      <c r="H594" s="309"/>
      <c r="I594" s="309"/>
      <c r="J594" s="309"/>
      <c r="K594" s="309"/>
    </row>
    <row r="595" spans="2:11" ht="12.75">
      <c r="B595" s="309"/>
      <c r="C595" s="309"/>
      <c r="D595" s="309"/>
      <c r="E595" s="310"/>
      <c r="F595" s="310"/>
      <c r="G595" s="310"/>
      <c r="H595" s="309"/>
      <c r="I595" s="309"/>
      <c r="J595" s="309"/>
      <c r="K595" s="309"/>
    </row>
    <row r="596" spans="2:11" ht="12.75">
      <c r="B596" s="309"/>
      <c r="C596" s="309"/>
      <c r="D596" s="309"/>
      <c r="E596" s="310"/>
      <c r="F596" s="310"/>
      <c r="G596" s="310"/>
      <c r="H596" s="309"/>
      <c r="I596" s="309"/>
      <c r="J596" s="309"/>
      <c r="K596" s="309"/>
    </row>
    <row r="597" spans="2:11" ht="12.75">
      <c r="B597" s="309"/>
      <c r="C597" s="309"/>
      <c r="D597" s="309"/>
      <c r="E597" s="310"/>
      <c r="F597" s="310"/>
      <c r="G597" s="310"/>
      <c r="H597" s="309"/>
      <c r="I597" s="309"/>
      <c r="J597" s="309"/>
      <c r="K597" s="309"/>
    </row>
    <row r="598" spans="2:11" ht="12.75">
      <c r="B598" s="309"/>
      <c r="C598" s="309"/>
      <c r="D598" s="309"/>
      <c r="E598" s="310"/>
      <c r="F598" s="310"/>
      <c r="G598" s="310"/>
      <c r="H598" s="309"/>
      <c r="I598" s="309"/>
      <c r="J598" s="309"/>
      <c r="K598" s="309"/>
    </row>
    <row r="599" spans="2:11" ht="12.75">
      <c r="B599" s="309"/>
      <c r="C599" s="309"/>
      <c r="D599" s="309"/>
      <c r="E599" s="310"/>
      <c r="F599" s="310"/>
      <c r="G599" s="310"/>
      <c r="H599" s="309"/>
      <c r="I599" s="309"/>
      <c r="J599" s="309"/>
      <c r="K599" s="309"/>
    </row>
    <row r="600" spans="2:11" ht="12.75">
      <c r="B600" s="309"/>
      <c r="C600" s="309"/>
      <c r="D600" s="309"/>
      <c r="E600" s="310"/>
      <c r="F600" s="310"/>
      <c r="G600" s="310"/>
      <c r="H600" s="309"/>
      <c r="I600" s="309"/>
      <c r="J600" s="309"/>
      <c r="K600" s="309"/>
    </row>
    <row r="601" spans="2:11" ht="12.75">
      <c r="B601" s="309"/>
      <c r="C601" s="309"/>
      <c r="D601" s="309"/>
      <c r="E601" s="310"/>
      <c r="F601" s="310"/>
      <c r="G601" s="310"/>
      <c r="H601" s="309"/>
      <c r="I601" s="309"/>
      <c r="J601" s="309"/>
      <c r="K601" s="309"/>
    </row>
    <row r="602" spans="2:11" ht="12.75">
      <c r="B602" s="309"/>
      <c r="C602" s="309"/>
      <c r="D602" s="309"/>
      <c r="E602" s="310"/>
      <c r="F602" s="310"/>
      <c r="G602" s="310"/>
      <c r="H602" s="309"/>
      <c r="I602" s="309"/>
      <c r="J602" s="309"/>
      <c r="K602" s="309"/>
    </row>
    <row r="603" spans="2:11" ht="12.75">
      <c r="B603" s="309"/>
      <c r="C603" s="309"/>
      <c r="D603" s="309"/>
      <c r="E603" s="310"/>
      <c r="F603" s="310"/>
      <c r="G603" s="310"/>
      <c r="H603" s="309"/>
      <c r="I603" s="309"/>
      <c r="J603" s="309"/>
      <c r="K603" s="309"/>
    </row>
    <row r="604" spans="2:11" ht="12.75">
      <c r="B604" s="309"/>
      <c r="C604" s="309"/>
      <c r="D604" s="309"/>
      <c r="E604" s="310"/>
      <c r="F604" s="310"/>
      <c r="G604" s="310"/>
      <c r="H604" s="309"/>
      <c r="I604" s="309"/>
      <c r="J604" s="309"/>
      <c r="K604" s="309"/>
    </row>
    <row r="605" spans="2:11" ht="12.75">
      <c r="B605" s="309"/>
      <c r="C605" s="309"/>
      <c r="D605" s="309"/>
      <c r="E605" s="310"/>
      <c r="F605" s="310"/>
      <c r="G605" s="310"/>
      <c r="H605" s="309"/>
      <c r="I605" s="309"/>
      <c r="J605" s="309"/>
      <c r="K605" s="309"/>
    </row>
    <row r="606" spans="2:11" ht="12.75">
      <c r="B606" s="309"/>
      <c r="C606" s="309"/>
      <c r="D606" s="309"/>
      <c r="E606" s="310"/>
      <c r="F606" s="310"/>
      <c r="G606" s="310"/>
      <c r="H606" s="309"/>
      <c r="I606" s="309"/>
      <c r="J606" s="309"/>
      <c r="K606" s="309"/>
    </row>
    <row r="607" spans="2:11" ht="12.75">
      <c r="B607" s="309"/>
      <c r="C607" s="309"/>
      <c r="D607" s="309"/>
      <c r="E607" s="310"/>
      <c r="F607" s="310"/>
      <c r="G607" s="310"/>
      <c r="H607" s="309"/>
      <c r="I607" s="309"/>
      <c r="J607" s="309"/>
      <c r="K607" s="309"/>
    </row>
    <row r="608" spans="2:11" ht="12.75">
      <c r="B608" s="309"/>
      <c r="C608" s="309"/>
      <c r="D608" s="309"/>
      <c r="E608" s="310"/>
      <c r="F608" s="310"/>
      <c r="G608" s="310"/>
      <c r="H608" s="309"/>
      <c r="I608" s="309"/>
      <c r="J608" s="309"/>
      <c r="K608" s="309"/>
    </row>
    <row r="609" spans="2:11" ht="12.75">
      <c r="B609" s="309"/>
      <c r="C609" s="309"/>
      <c r="D609" s="309"/>
      <c r="E609" s="310"/>
      <c r="F609" s="310"/>
      <c r="G609" s="310"/>
      <c r="H609" s="309"/>
      <c r="I609" s="309"/>
      <c r="J609" s="309"/>
      <c r="K609" s="309"/>
    </row>
    <row r="610" spans="2:11" ht="12.75">
      <c r="B610" s="309"/>
      <c r="C610" s="309"/>
      <c r="D610" s="309"/>
      <c r="E610" s="310"/>
      <c r="F610" s="310"/>
      <c r="G610" s="310"/>
      <c r="H610" s="309"/>
      <c r="I610" s="309"/>
      <c r="J610" s="309"/>
      <c r="K610" s="309"/>
    </row>
    <row r="611" spans="2:11" ht="12.75">
      <c r="B611" s="309"/>
      <c r="C611" s="309"/>
      <c r="D611" s="309"/>
      <c r="E611" s="310"/>
      <c r="F611" s="310"/>
      <c r="G611" s="310"/>
      <c r="H611" s="309"/>
      <c r="I611" s="309"/>
      <c r="J611" s="309"/>
      <c r="K611" s="309"/>
    </row>
    <row r="612" spans="2:11" ht="12.75">
      <c r="B612" s="309"/>
      <c r="C612" s="309"/>
      <c r="D612" s="309"/>
      <c r="E612" s="310"/>
      <c r="F612" s="310"/>
      <c r="G612" s="310"/>
      <c r="H612" s="309"/>
      <c r="I612" s="309"/>
      <c r="J612" s="309"/>
      <c r="K612" s="309"/>
    </row>
    <row r="613" spans="2:11" ht="12.75">
      <c r="B613" s="309"/>
      <c r="C613" s="309"/>
      <c r="D613" s="309"/>
      <c r="E613" s="310"/>
      <c r="F613" s="310"/>
      <c r="G613" s="310"/>
      <c r="H613" s="309"/>
      <c r="I613" s="309"/>
      <c r="J613" s="309"/>
      <c r="K613" s="309"/>
    </row>
    <row r="614" spans="2:11" ht="12.75">
      <c r="B614" s="309"/>
      <c r="C614" s="309"/>
      <c r="D614" s="309"/>
      <c r="E614" s="310"/>
      <c r="F614" s="310"/>
      <c r="G614" s="310"/>
      <c r="H614" s="309"/>
      <c r="I614" s="309"/>
      <c r="J614" s="309"/>
      <c r="K614" s="309"/>
    </row>
    <row r="615" spans="2:11" ht="12.75">
      <c r="B615" s="309"/>
      <c r="C615" s="309"/>
      <c r="D615" s="309"/>
      <c r="E615" s="310"/>
      <c r="F615" s="310"/>
      <c r="G615" s="310"/>
      <c r="H615" s="309"/>
      <c r="I615" s="309"/>
      <c r="J615" s="309"/>
      <c r="K615" s="309"/>
    </row>
    <row r="616" spans="2:11" ht="12.75">
      <c r="B616" s="309"/>
      <c r="C616" s="309"/>
      <c r="D616" s="309"/>
      <c r="E616" s="310"/>
      <c r="F616" s="310"/>
      <c r="G616" s="310"/>
      <c r="H616" s="309"/>
      <c r="I616" s="309"/>
      <c r="J616" s="309"/>
      <c r="K616" s="309"/>
    </row>
    <row r="617" spans="2:11" ht="12.75">
      <c r="B617" s="309"/>
      <c r="C617" s="309"/>
      <c r="D617" s="309"/>
      <c r="E617" s="310"/>
      <c r="F617" s="310"/>
      <c r="G617" s="310"/>
      <c r="H617" s="309"/>
      <c r="I617" s="309"/>
      <c r="J617" s="309"/>
      <c r="K617" s="309"/>
    </row>
    <row r="618" spans="2:11" ht="12.75">
      <c r="B618" s="309"/>
      <c r="C618" s="309"/>
      <c r="D618" s="309"/>
      <c r="E618" s="310"/>
      <c r="F618" s="310"/>
      <c r="G618" s="310"/>
      <c r="H618" s="309"/>
      <c r="I618" s="309"/>
      <c r="J618" s="309"/>
      <c r="K618" s="309"/>
    </row>
    <row r="619" spans="2:11" ht="12.75">
      <c r="B619" s="309"/>
      <c r="C619" s="309"/>
      <c r="D619" s="309"/>
      <c r="E619" s="310"/>
      <c r="F619" s="310"/>
      <c r="G619" s="310"/>
      <c r="H619" s="309"/>
      <c r="I619" s="309"/>
      <c r="J619" s="309"/>
      <c r="K619" s="309"/>
    </row>
    <row r="620" spans="2:11" ht="12.75">
      <c r="B620" s="309"/>
      <c r="C620" s="309"/>
      <c r="D620" s="309"/>
      <c r="E620" s="310"/>
      <c r="F620" s="310"/>
      <c r="G620" s="310"/>
      <c r="H620" s="309"/>
      <c r="I620" s="309"/>
      <c r="J620" s="309"/>
      <c r="K620" s="309"/>
    </row>
    <row r="621" spans="2:11" ht="12.75">
      <c r="B621" s="309"/>
      <c r="C621" s="309"/>
      <c r="D621" s="309"/>
      <c r="E621" s="310"/>
      <c r="F621" s="310"/>
      <c r="G621" s="310"/>
      <c r="H621" s="309"/>
      <c r="I621" s="309"/>
      <c r="J621" s="309"/>
      <c r="K621" s="309"/>
    </row>
    <row r="622" spans="2:11" ht="12.75">
      <c r="B622" s="309"/>
      <c r="C622" s="309"/>
      <c r="D622" s="309"/>
      <c r="E622" s="310"/>
      <c r="F622" s="310"/>
      <c r="G622" s="310"/>
      <c r="H622" s="309"/>
      <c r="I622" s="309"/>
      <c r="J622" s="309"/>
      <c r="K622" s="309"/>
    </row>
    <row r="623" spans="2:11" ht="12.75">
      <c r="B623" s="309"/>
      <c r="C623" s="309"/>
      <c r="D623" s="309"/>
      <c r="E623" s="310"/>
      <c r="F623" s="310"/>
      <c r="G623" s="310"/>
      <c r="H623" s="309"/>
      <c r="I623" s="309"/>
      <c r="J623" s="309"/>
      <c r="K623" s="309"/>
    </row>
    <row r="624" spans="2:11" ht="12.75">
      <c r="B624" s="309"/>
      <c r="C624" s="309"/>
      <c r="D624" s="309"/>
      <c r="E624" s="310"/>
      <c r="F624" s="310"/>
      <c r="G624" s="310"/>
      <c r="H624" s="309"/>
      <c r="I624" s="309"/>
      <c r="J624" s="309"/>
      <c r="K624" s="309"/>
    </row>
    <row r="625" spans="2:11" ht="12.75">
      <c r="B625" s="309"/>
      <c r="C625" s="309"/>
      <c r="D625" s="309"/>
      <c r="E625" s="310"/>
      <c r="F625" s="310"/>
      <c r="G625" s="310"/>
      <c r="H625" s="309"/>
      <c r="I625" s="309"/>
      <c r="J625" s="309"/>
      <c r="K625" s="309"/>
    </row>
    <row r="626" spans="2:11" ht="12.75">
      <c r="B626" s="309"/>
      <c r="C626" s="309"/>
      <c r="D626" s="309"/>
      <c r="E626" s="310"/>
      <c r="F626" s="310"/>
      <c r="G626" s="310"/>
      <c r="H626" s="309"/>
      <c r="I626" s="309"/>
      <c r="J626" s="309"/>
      <c r="K626" s="309"/>
    </row>
    <row r="627" spans="2:11" ht="12.75">
      <c r="B627" s="309"/>
      <c r="C627" s="309"/>
      <c r="D627" s="309"/>
      <c r="E627" s="310"/>
      <c r="F627" s="310"/>
      <c r="G627" s="310"/>
      <c r="H627" s="309"/>
      <c r="I627" s="309"/>
      <c r="J627" s="309"/>
      <c r="K627" s="309"/>
    </row>
    <row r="628" spans="2:11" ht="12.75">
      <c r="B628" s="309"/>
      <c r="C628" s="309"/>
      <c r="D628" s="309"/>
      <c r="E628" s="310"/>
      <c r="F628" s="310"/>
      <c r="G628" s="310"/>
      <c r="H628" s="309"/>
      <c r="I628" s="309"/>
      <c r="J628" s="309"/>
      <c r="K628" s="309"/>
    </row>
    <row r="629" spans="2:11" ht="12.75">
      <c r="B629" s="309"/>
      <c r="C629" s="309"/>
      <c r="D629" s="309"/>
      <c r="E629" s="310"/>
      <c r="F629" s="310"/>
      <c r="G629" s="310"/>
      <c r="H629" s="309"/>
      <c r="I629" s="309"/>
      <c r="J629" s="309"/>
      <c r="K629" s="309"/>
    </row>
    <row r="630" spans="2:11" ht="12.75">
      <c r="B630" s="309"/>
      <c r="C630" s="309"/>
      <c r="D630" s="309"/>
      <c r="E630" s="310"/>
      <c r="F630" s="310"/>
      <c r="G630" s="310"/>
      <c r="H630" s="309"/>
      <c r="I630" s="309"/>
      <c r="J630" s="309"/>
      <c r="K630" s="309"/>
    </row>
    <row r="631" spans="2:11" ht="12.75">
      <c r="B631" s="309"/>
      <c r="C631" s="309"/>
      <c r="D631" s="309"/>
      <c r="E631" s="310"/>
      <c r="F631" s="310"/>
      <c r="G631" s="310"/>
      <c r="H631" s="309"/>
      <c r="I631" s="309"/>
      <c r="J631" s="309"/>
      <c r="K631" s="309"/>
    </row>
    <row r="632" spans="2:11" ht="12.75">
      <c r="B632" s="309"/>
      <c r="C632" s="309"/>
      <c r="D632" s="309"/>
      <c r="E632" s="310"/>
      <c r="F632" s="310"/>
      <c r="G632" s="310"/>
      <c r="H632" s="309"/>
      <c r="I632" s="309"/>
      <c r="J632" s="309"/>
      <c r="K632" s="309"/>
    </row>
    <row r="633" spans="2:11" ht="12.75">
      <c r="B633" s="309"/>
      <c r="C633" s="309"/>
      <c r="D633" s="309"/>
      <c r="E633" s="310"/>
      <c r="F633" s="310"/>
      <c r="G633" s="310"/>
      <c r="H633" s="309"/>
      <c r="I633" s="309"/>
      <c r="J633" s="309"/>
      <c r="K633" s="309"/>
    </row>
    <row r="634" spans="2:11" ht="12.75">
      <c r="B634" s="309"/>
      <c r="C634" s="309"/>
      <c r="D634" s="309"/>
      <c r="E634" s="310"/>
      <c r="F634" s="310"/>
      <c r="G634" s="310"/>
      <c r="H634" s="309"/>
      <c r="I634" s="309"/>
      <c r="J634" s="309"/>
      <c r="K634" s="309"/>
    </row>
    <row r="635" spans="2:11" ht="12.75">
      <c r="B635" s="309"/>
      <c r="C635" s="309"/>
      <c r="D635" s="309"/>
      <c r="E635" s="310"/>
      <c r="F635" s="310"/>
      <c r="G635" s="310"/>
      <c r="H635" s="309"/>
      <c r="I635" s="309"/>
      <c r="J635" s="309"/>
      <c r="K635" s="309"/>
    </row>
    <row r="636" spans="2:11" ht="12.75">
      <c r="B636" s="309"/>
      <c r="C636" s="309"/>
      <c r="D636" s="309"/>
      <c r="E636" s="310"/>
      <c r="F636" s="310"/>
      <c r="G636" s="310"/>
      <c r="H636" s="309"/>
      <c r="I636" s="309"/>
      <c r="J636" s="309"/>
      <c r="K636" s="309"/>
    </row>
    <row r="637" spans="2:11" ht="12.75">
      <c r="B637" s="309"/>
      <c r="C637" s="309"/>
      <c r="D637" s="309"/>
      <c r="E637" s="310"/>
      <c r="F637" s="310"/>
      <c r="G637" s="310"/>
      <c r="H637" s="309"/>
      <c r="I637" s="309"/>
      <c r="J637" s="309"/>
      <c r="K637" s="309"/>
    </row>
    <row r="638" spans="2:11" ht="12.75">
      <c r="B638" s="309"/>
      <c r="C638" s="309"/>
      <c r="D638" s="309"/>
      <c r="E638" s="310"/>
      <c r="F638" s="310"/>
      <c r="G638" s="310"/>
      <c r="H638" s="309"/>
      <c r="I638" s="309"/>
      <c r="J638" s="309"/>
      <c r="K638" s="309"/>
    </row>
    <row r="639" spans="2:11" ht="12.75">
      <c r="B639" s="309"/>
      <c r="C639" s="309"/>
      <c r="D639" s="309"/>
      <c r="E639" s="310"/>
      <c r="F639" s="310"/>
      <c r="G639" s="310"/>
      <c r="H639" s="309"/>
      <c r="I639" s="309"/>
      <c r="J639" s="309"/>
      <c r="K639" s="309"/>
    </row>
    <row r="640" spans="2:11" ht="12.75">
      <c r="B640" s="309"/>
      <c r="C640" s="309"/>
      <c r="D640" s="309"/>
      <c r="E640" s="310"/>
      <c r="F640" s="310"/>
      <c r="G640" s="310"/>
      <c r="H640" s="309"/>
      <c r="I640" s="309"/>
      <c r="J640" s="309"/>
      <c r="K640" s="309"/>
    </row>
    <row r="641" spans="2:11" ht="12.75">
      <c r="B641" s="309"/>
      <c r="C641" s="309"/>
      <c r="D641" s="309"/>
      <c r="E641" s="310"/>
      <c r="F641" s="310"/>
      <c r="G641" s="310"/>
      <c r="H641" s="309"/>
      <c r="I641" s="309"/>
      <c r="J641" s="309"/>
      <c r="K641" s="309"/>
    </row>
    <row r="642" spans="2:11" ht="12.75">
      <c r="B642" s="309"/>
      <c r="C642" s="309"/>
      <c r="D642" s="309"/>
      <c r="E642" s="310"/>
      <c r="F642" s="310"/>
      <c r="G642" s="310"/>
      <c r="H642" s="309"/>
      <c r="I642" s="309"/>
      <c r="J642" s="309"/>
      <c r="K642" s="309"/>
    </row>
    <row r="643" spans="2:11" ht="12.75">
      <c r="B643" s="309"/>
      <c r="C643" s="309"/>
      <c r="D643" s="309"/>
      <c r="E643" s="310"/>
      <c r="F643" s="310"/>
      <c r="G643" s="310"/>
      <c r="H643" s="309"/>
      <c r="I643" s="309"/>
      <c r="J643" s="309"/>
      <c r="K643" s="309"/>
    </row>
    <row r="644" spans="2:11" ht="12.75">
      <c r="B644" s="309"/>
      <c r="C644" s="309"/>
      <c r="D644" s="309"/>
      <c r="E644" s="310"/>
      <c r="F644" s="310"/>
      <c r="G644" s="310"/>
      <c r="H644" s="309"/>
      <c r="I644" s="309"/>
      <c r="J644" s="309"/>
      <c r="K644" s="309"/>
    </row>
    <row r="645" spans="2:11" ht="12.75">
      <c r="B645" s="309"/>
      <c r="C645" s="309"/>
      <c r="D645" s="309"/>
      <c r="E645" s="310"/>
      <c r="F645" s="310"/>
      <c r="G645" s="310"/>
      <c r="H645" s="309"/>
      <c r="I645" s="309"/>
      <c r="J645" s="309"/>
      <c r="K645" s="309"/>
    </row>
    <row r="646" spans="2:11" ht="12.75">
      <c r="B646" s="309"/>
      <c r="C646" s="309"/>
      <c r="D646" s="309"/>
      <c r="E646" s="310"/>
      <c r="F646" s="310"/>
      <c r="G646" s="310"/>
      <c r="H646" s="309"/>
      <c r="I646" s="309"/>
      <c r="J646" s="309"/>
      <c r="K646" s="309"/>
    </row>
    <row r="647" spans="2:11" ht="12.75">
      <c r="B647" s="309"/>
      <c r="C647" s="309"/>
      <c r="D647" s="309"/>
      <c r="E647" s="310"/>
      <c r="F647" s="310"/>
      <c r="G647" s="310"/>
      <c r="H647" s="309"/>
      <c r="I647" s="309"/>
      <c r="J647" s="309"/>
      <c r="K647" s="309"/>
    </row>
    <row r="648" spans="2:11" ht="12.75">
      <c r="B648" s="309"/>
      <c r="C648" s="309"/>
      <c r="D648" s="309"/>
      <c r="E648" s="310"/>
      <c r="F648" s="310"/>
      <c r="G648" s="310"/>
      <c r="H648" s="309"/>
      <c r="I648" s="309"/>
      <c r="J648" s="309"/>
      <c r="K648" s="309"/>
    </row>
    <row r="649" spans="2:11" ht="12.75">
      <c r="B649" s="309"/>
      <c r="C649" s="309"/>
      <c r="D649" s="309"/>
      <c r="E649" s="310"/>
      <c r="F649" s="310"/>
      <c r="G649" s="310"/>
      <c r="H649" s="309"/>
      <c r="I649" s="309"/>
      <c r="J649" s="309"/>
      <c r="K649" s="309"/>
    </row>
    <row r="650" spans="2:11" ht="12.75">
      <c r="B650" s="309"/>
      <c r="C650" s="309"/>
      <c r="D650" s="309"/>
      <c r="E650" s="310"/>
      <c r="F650" s="310"/>
      <c r="G650" s="310"/>
      <c r="H650" s="309"/>
      <c r="I650" s="309"/>
      <c r="J650" s="309"/>
      <c r="K650" s="309"/>
    </row>
    <row r="651" spans="2:11" ht="12.75">
      <c r="B651" s="309"/>
      <c r="C651" s="309"/>
      <c r="D651" s="309"/>
      <c r="E651" s="310"/>
      <c r="F651" s="310"/>
      <c r="G651" s="310"/>
      <c r="H651" s="309"/>
      <c r="I651" s="309"/>
      <c r="J651" s="309"/>
      <c r="K651" s="309"/>
    </row>
    <row r="652" spans="2:11" ht="12.75">
      <c r="B652" s="309"/>
      <c r="C652" s="309"/>
      <c r="D652" s="309"/>
      <c r="E652" s="310"/>
      <c r="F652" s="310"/>
      <c r="G652" s="310"/>
      <c r="H652" s="309"/>
      <c r="I652" s="309"/>
      <c r="J652" s="309"/>
      <c r="K652" s="309"/>
    </row>
    <row r="653" spans="2:11" ht="12.75">
      <c r="B653" s="309"/>
      <c r="C653" s="309"/>
      <c r="D653" s="309"/>
      <c r="E653" s="310"/>
      <c r="F653" s="310"/>
      <c r="G653" s="310"/>
      <c r="H653" s="309"/>
      <c r="I653" s="309"/>
      <c r="J653" s="309"/>
      <c r="K653" s="309"/>
    </row>
    <row r="654" spans="2:11" ht="12.75">
      <c r="B654" s="309"/>
      <c r="C654" s="309"/>
      <c r="D654" s="309"/>
      <c r="E654" s="310"/>
      <c r="F654" s="310"/>
      <c r="G654" s="310"/>
      <c r="H654" s="309"/>
      <c r="I654" s="309"/>
      <c r="J654" s="309"/>
      <c r="K654" s="309"/>
    </row>
    <row r="655" spans="2:11" ht="12.75">
      <c r="B655" s="309"/>
      <c r="C655" s="309"/>
      <c r="D655" s="309"/>
      <c r="E655" s="310"/>
      <c r="F655" s="310"/>
      <c r="G655" s="310"/>
      <c r="H655" s="309"/>
      <c r="I655" s="309"/>
      <c r="J655" s="309"/>
      <c r="K655" s="309"/>
    </row>
    <row r="656" spans="2:11" ht="12.75">
      <c r="B656" s="309"/>
      <c r="C656" s="309"/>
      <c r="D656" s="309"/>
      <c r="E656" s="310"/>
      <c r="F656" s="310"/>
      <c r="G656" s="310"/>
      <c r="H656" s="309"/>
      <c r="I656" s="309"/>
      <c r="J656" s="309"/>
      <c r="K656" s="309"/>
    </row>
    <row r="657" spans="2:11" ht="12.75">
      <c r="B657" s="309"/>
      <c r="C657" s="309"/>
      <c r="D657" s="309"/>
      <c r="E657" s="310"/>
      <c r="F657" s="310"/>
      <c r="G657" s="310"/>
      <c r="H657" s="309"/>
      <c r="I657" s="309"/>
      <c r="J657" s="309"/>
      <c r="K657" s="309"/>
    </row>
    <row r="658" spans="2:11" ht="12.75">
      <c r="B658" s="309"/>
      <c r="C658" s="309"/>
      <c r="D658" s="309"/>
      <c r="E658" s="310"/>
      <c r="F658" s="310"/>
      <c r="G658" s="310"/>
      <c r="H658" s="309"/>
      <c r="I658" s="309"/>
      <c r="J658" s="309"/>
      <c r="K658" s="309"/>
    </row>
    <row r="659" spans="2:11" ht="12.75">
      <c r="B659" s="309"/>
      <c r="C659" s="309"/>
      <c r="D659" s="309"/>
      <c r="E659" s="310"/>
      <c r="F659" s="310"/>
      <c r="G659" s="310"/>
      <c r="H659" s="309"/>
      <c r="I659" s="309"/>
      <c r="J659" s="309"/>
      <c r="K659" s="309"/>
    </row>
    <row r="660" spans="2:11" ht="12.75">
      <c r="B660" s="309"/>
      <c r="C660" s="309"/>
      <c r="D660" s="309"/>
      <c r="E660" s="310"/>
      <c r="F660" s="310"/>
      <c r="G660" s="310"/>
      <c r="H660" s="309"/>
      <c r="I660" s="309"/>
      <c r="J660" s="309"/>
      <c r="K660" s="309"/>
    </row>
    <row r="661" spans="2:11" ht="12.75">
      <c r="B661" s="309"/>
      <c r="C661" s="309"/>
      <c r="D661" s="309"/>
      <c r="E661" s="310"/>
      <c r="F661" s="310"/>
      <c r="G661" s="310"/>
      <c r="H661" s="309"/>
      <c r="I661" s="309"/>
      <c r="J661" s="309"/>
      <c r="K661" s="309"/>
    </row>
    <row r="662" spans="2:11" ht="12.75">
      <c r="B662" s="309"/>
      <c r="C662" s="309"/>
      <c r="D662" s="309"/>
      <c r="E662" s="310"/>
      <c r="F662" s="310"/>
      <c r="G662" s="310"/>
      <c r="H662" s="309"/>
      <c r="I662" s="309"/>
      <c r="J662" s="309"/>
      <c r="K662" s="309"/>
    </row>
    <row r="663" spans="2:11" ht="12.75">
      <c r="B663" s="309"/>
      <c r="C663" s="309"/>
      <c r="D663" s="309"/>
      <c r="E663" s="310"/>
      <c r="F663" s="310"/>
      <c r="G663" s="310"/>
      <c r="H663" s="309"/>
      <c r="I663" s="309"/>
      <c r="J663" s="309"/>
      <c r="K663" s="309"/>
    </row>
    <row r="664" spans="2:11" ht="12.75">
      <c r="B664" s="309"/>
      <c r="C664" s="309"/>
      <c r="D664" s="309"/>
      <c r="E664" s="310"/>
      <c r="F664" s="310"/>
      <c r="G664" s="310"/>
      <c r="H664" s="309"/>
      <c r="I664" s="309"/>
      <c r="J664" s="309"/>
      <c r="K664" s="309"/>
    </row>
    <row r="665" spans="2:11" ht="12.75">
      <c r="B665" s="309"/>
      <c r="C665" s="309"/>
      <c r="D665" s="309"/>
      <c r="E665" s="310"/>
      <c r="F665" s="310"/>
      <c r="G665" s="310"/>
      <c r="H665" s="309"/>
      <c r="I665" s="309"/>
      <c r="J665" s="309"/>
      <c r="K665" s="309"/>
    </row>
    <row r="666" spans="2:11" ht="12.75">
      <c r="B666" s="309"/>
      <c r="C666" s="309"/>
      <c r="D666" s="309"/>
      <c r="E666" s="310"/>
      <c r="F666" s="310"/>
      <c r="G666" s="310"/>
      <c r="H666" s="309"/>
      <c r="I666" s="309"/>
      <c r="J666" s="309"/>
      <c r="K666" s="309"/>
    </row>
    <row r="667" spans="2:11" ht="12.75">
      <c r="B667" s="309"/>
      <c r="C667" s="309"/>
      <c r="D667" s="309"/>
      <c r="E667" s="310"/>
      <c r="F667" s="310"/>
      <c r="G667" s="310"/>
      <c r="H667" s="309"/>
      <c r="I667" s="309"/>
      <c r="J667" s="309"/>
      <c r="K667" s="309"/>
    </row>
    <row r="668" spans="2:11" ht="12.75">
      <c r="B668" s="309"/>
      <c r="C668" s="309"/>
      <c r="D668" s="309"/>
      <c r="E668" s="310"/>
      <c r="F668" s="310"/>
      <c r="G668" s="310"/>
      <c r="H668" s="309"/>
      <c r="I668" s="309"/>
      <c r="J668" s="309"/>
      <c r="K668" s="309"/>
    </row>
    <row r="669" spans="2:11" ht="12.75">
      <c r="B669" s="309"/>
      <c r="C669" s="309"/>
      <c r="D669" s="309"/>
      <c r="E669" s="310"/>
      <c r="F669" s="310"/>
      <c r="G669" s="310"/>
      <c r="H669" s="309"/>
      <c r="I669" s="309"/>
      <c r="J669" s="309"/>
      <c r="K669" s="309"/>
    </row>
    <row r="670" spans="2:11" ht="12.75">
      <c r="B670" s="309"/>
      <c r="C670" s="309"/>
      <c r="D670" s="309"/>
      <c r="E670" s="310"/>
      <c r="F670" s="310"/>
      <c r="G670" s="310"/>
      <c r="H670" s="309"/>
      <c r="I670" s="309"/>
      <c r="J670" s="309"/>
      <c r="K670" s="309"/>
    </row>
    <row r="671" spans="2:11" ht="12.75">
      <c r="B671" s="309"/>
      <c r="C671" s="309"/>
      <c r="D671" s="309"/>
      <c r="E671" s="310"/>
      <c r="F671" s="310"/>
      <c r="G671" s="310"/>
      <c r="H671" s="309"/>
      <c r="I671" s="309"/>
      <c r="J671" s="309"/>
      <c r="K671" s="309"/>
    </row>
    <row r="672" spans="2:11" ht="12.75">
      <c r="B672" s="309"/>
      <c r="C672" s="309"/>
      <c r="D672" s="309"/>
      <c r="E672" s="310"/>
      <c r="F672" s="310"/>
      <c r="G672" s="310"/>
      <c r="H672" s="309"/>
      <c r="I672" s="309"/>
      <c r="J672" s="309"/>
      <c r="K672" s="309"/>
    </row>
    <row r="673" spans="2:11" ht="12.75">
      <c r="B673" s="309"/>
      <c r="C673" s="309"/>
      <c r="D673" s="309"/>
      <c r="E673" s="310"/>
      <c r="F673" s="310"/>
      <c r="G673" s="310"/>
      <c r="H673" s="309"/>
      <c r="I673" s="309"/>
      <c r="J673" s="309"/>
      <c r="K673" s="309"/>
    </row>
    <row r="674" spans="2:11" ht="12.75">
      <c r="B674" s="309"/>
      <c r="C674" s="309"/>
      <c r="D674" s="309"/>
      <c r="E674" s="310"/>
      <c r="F674" s="310"/>
      <c r="G674" s="310"/>
      <c r="H674" s="309"/>
      <c r="I674" s="309"/>
      <c r="J674" s="309"/>
      <c r="K674" s="309"/>
    </row>
    <row r="675" spans="2:11" ht="12.75">
      <c r="B675" s="309"/>
      <c r="C675" s="309"/>
      <c r="D675" s="309"/>
      <c r="E675" s="310"/>
      <c r="F675" s="310"/>
      <c r="G675" s="310"/>
      <c r="H675" s="309"/>
      <c r="I675" s="309"/>
      <c r="J675" s="309"/>
      <c r="K675" s="309"/>
    </row>
    <row r="676" spans="2:11" ht="12.75">
      <c r="B676" s="309"/>
      <c r="C676" s="309"/>
      <c r="D676" s="309"/>
      <c r="E676" s="310"/>
      <c r="F676" s="310"/>
      <c r="G676" s="310"/>
      <c r="H676" s="309"/>
      <c r="I676" s="309"/>
      <c r="J676" s="309"/>
      <c r="K676" s="309"/>
    </row>
    <row r="677" spans="2:11" ht="12.75">
      <c r="B677" s="309"/>
      <c r="C677" s="309"/>
      <c r="D677" s="309"/>
      <c r="E677" s="310"/>
      <c r="F677" s="310"/>
      <c r="G677" s="310"/>
      <c r="H677" s="309"/>
      <c r="I677" s="309"/>
      <c r="J677" s="309"/>
      <c r="K677" s="309"/>
    </row>
    <row r="678" spans="2:11" ht="12.75">
      <c r="B678" s="309"/>
      <c r="C678" s="309"/>
      <c r="D678" s="309"/>
      <c r="E678" s="310"/>
      <c r="F678" s="310"/>
      <c r="G678" s="310"/>
      <c r="H678" s="309"/>
      <c r="I678" s="309"/>
      <c r="J678" s="309"/>
      <c r="K678" s="309"/>
    </row>
    <row r="679" spans="2:11" ht="12.75">
      <c r="B679" s="309"/>
      <c r="C679" s="309"/>
      <c r="D679" s="309"/>
      <c r="E679" s="310"/>
      <c r="F679" s="310"/>
      <c r="G679" s="310"/>
      <c r="H679" s="309"/>
      <c r="I679" s="309"/>
      <c r="J679" s="309"/>
      <c r="K679" s="309"/>
    </row>
    <row r="680" spans="2:11" ht="12.75">
      <c r="B680" s="309"/>
      <c r="C680" s="309"/>
      <c r="D680" s="309"/>
      <c r="E680" s="310"/>
      <c r="F680" s="310"/>
      <c r="G680" s="310"/>
      <c r="H680" s="309"/>
      <c r="I680" s="309"/>
      <c r="J680" s="309"/>
      <c r="K680" s="309"/>
    </row>
    <row r="681" spans="2:11" ht="12.75">
      <c r="B681" s="309"/>
      <c r="C681" s="309"/>
      <c r="D681" s="309"/>
      <c r="E681" s="310"/>
      <c r="F681" s="310"/>
      <c r="G681" s="310"/>
      <c r="H681" s="309"/>
      <c r="I681" s="309"/>
      <c r="J681" s="309"/>
      <c r="K681" s="309"/>
    </row>
    <row r="682" spans="2:11" ht="12.75">
      <c r="B682" s="309"/>
      <c r="C682" s="309"/>
      <c r="D682" s="309"/>
      <c r="E682" s="310"/>
      <c r="F682" s="310"/>
      <c r="G682" s="310"/>
      <c r="H682" s="309"/>
      <c r="I682" s="309"/>
      <c r="J682" s="309"/>
      <c r="K682" s="309"/>
    </row>
    <row r="683" spans="2:11" ht="12.75">
      <c r="B683" s="309"/>
      <c r="C683" s="309"/>
      <c r="D683" s="309"/>
      <c r="E683" s="310"/>
      <c r="F683" s="310"/>
      <c r="G683" s="310"/>
      <c r="H683" s="309"/>
      <c r="I683" s="309"/>
      <c r="J683" s="309"/>
      <c r="K683" s="309"/>
    </row>
    <row r="684" spans="2:11" ht="12.75">
      <c r="B684" s="309"/>
      <c r="C684" s="309"/>
      <c r="D684" s="309"/>
      <c r="E684" s="310"/>
      <c r="F684" s="310"/>
      <c r="G684" s="310"/>
      <c r="H684" s="309"/>
      <c r="I684" s="309"/>
      <c r="J684" s="309"/>
      <c r="K684" s="309"/>
    </row>
    <row r="685" spans="2:11" ht="12.75">
      <c r="B685" s="309"/>
      <c r="C685" s="309"/>
      <c r="D685" s="309"/>
      <c r="E685" s="310"/>
      <c r="F685" s="310"/>
      <c r="G685" s="310"/>
      <c r="H685" s="309"/>
      <c r="I685" s="309"/>
      <c r="J685" s="309"/>
      <c r="K685" s="309"/>
    </row>
    <row r="686" spans="2:11" ht="12.75">
      <c r="B686" s="309"/>
      <c r="C686" s="309"/>
      <c r="D686" s="309"/>
      <c r="E686" s="310"/>
      <c r="F686" s="310"/>
      <c r="G686" s="310"/>
      <c r="H686" s="309"/>
      <c r="I686" s="309"/>
      <c r="J686" s="309"/>
      <c r="K686" s="309"/>
    </row>
    <row r="687" spans="2:11" ht="12.75">
      <c r="B687" s="309"/>
      <c r="C687" s="309"/>
      <c r="D687" s="309"/>
      <c r="E687" s="310"/>
      <c r="F687" s="310"/>
      <c r="G687" s="310"/>
      <c r="H687" s="309"/>
      <c r="I687" s="309"/>
      <c r="J687" s="309"/>
      <c r="K687" s="309"/>
    </row>
    <row r="688" spans="2:11" ht="12.75">
      <c r="B688" s="309"/>
      <c r="C688" s="309"/>
      <c r="D688" s="309"/>
      <c r="E688" s="310"/>
      <c r="F688" s="310"/>
      <c r="G688" s="310"/>
      <c r="H688" s="309"/>
      <c r="I688" s="309"/>
      <c r="J688" s="309"/>
      <c r="K688" s="309"/>
    </row>
    <row r="689" spans="2:11" ht="12.75">
      <c r="B689" s="309"/>
      <c r="C689" s="309"/>
      <c r="D689" s="309"/>
      <c r="E689" s="310"/>
      <c r="F689" s="310"/>
      <c r="G689" s="310"/>
      <c r="H689" s="309"/>
      <c r="I689" s="309"/>
      <c r="J689" s="309"/>
      <c r="K689" s="309"/>
    </row>
    <row r="690" spans="2:11" ht="12.75">
      <c r="B690" s="309"/>
      <c r="C690" s="309"/>
      <c r="D690" s="309"/>
      <c r="E690" s="310"/>
      <c r="F690" s="310"/>
      <c r="G690" s="310"/>
      <c r="H690" s="309"/>
      <c r="I690" s="309"/>
      <c r="J690" s="309"/>
      <c r="K690" s="309"/>
    </row>
    <row r="691" spans="2:11" ht="12.75">
      <c r="B691" s="309"/>
      <c r="C691" s="309"/>
      <c r="D691" s="309"/>
      <c r="E691" s="310"/>
      <c r="F691" s="310"/>
      <c r="G691" s="310"/>
      <c r="H691" s="309"/>
      <c r="I691" s="309"/>
      <c r="J691" s="309"/>
      <c r="K691" s="309"/>
    </row>
    <row r="692" spans="2:11" ht="12.75">
      <c r="B692" s="309"/>
      <c r="C692" s="309"/>
      <c r="D692" s="309"/>
      <c r="E692" s="310"/>
      <c r="F692" s="310"/>
      <c r="G692" s="310"/>
      <c r="H692" s="309"/>
      <c r="I692" s="309"/>
      <c r="J692" s="309"/>
      <c r="K692" s="309"/>
    </row>
    <row r="693" spans="2:11" ht="12.75">
      <c r="B693" s="309"/>
      <c r="C693" s="309"/>
      <c r="D693" s="309"/>
      <c r="E693" s="310"/>
      <c r="F693" s="310"/>
      <c r="G693" s="310"/>
      <c r="H693" s="309"/>
      <c r="I693" s="309"/>
      <c r="J693" s="309"/>
      <c r="K693" s="309"/>
    </row>
    <row r="694" spans="2:11" ht="12.75">
      <c r="B694" s="309"/>
      <c r="C694" s="309"/>
      <c r="D694" s="309"/>
      <c r="E694" s="310"/>
      <c r="F694" s="310"/>
      <c r="G694" s="310"/>
      <c r="H694" s="309"/>
      <c r="I694" s="309"/>
      <c r="J694" s="309"/>
      <c r="K694" s="309"/>
    </row>
    <row r="695" spans="2:11" ht="12.75">
      <c r="B695" s="309"/>
      <c r="C695" s="309"/>
      <c r="D695" s="309"/>
      <c r="E695" s="310"/>
      <c r="F695" s="310"/>
      <c r="G695" s="310"/>
      <c r="H695" s="309"/>
      <c r="I695" s="309"/>
      <c r="J695" s="309"/>
      <c r="K695" s="309"/>
    </row>
    <row r="696" spans="2:11" ht="12.75">
      <c r="B696" s="309"/>
      <c r="C696" s="309"/>
      <c r="D696" s="309"/>
      <c r="E696" s="310"/>
      <c r="F696" s="310"/>
      <c r="G696" s="310"/>
      <c r="H696" s="309"/>
      <c r="I696" s="309"/>
      <c r="J696" s="309"/>
      <c r="K696" s="309"/>
    </row>
    <row r="697" spans="2:11" ht="12.75">
      <c r="B697" s="309"/>
      <c r="C697" s="309"/>
      <c r="D697" s="309"/>
      <c r="E697" s="310"/>
      <c r="F697" s="310"/>
      <c r="G697" s="310"/>
      <c r="H697" s="309"/>
      <c r="I697" s="309"/>
      <c r="J697" s="309"/>
      <c r="K697" s="309"/>
    </row>
    <row r="698" spans="2:11" ht="12.75">
      <c r="B698" s="309"/>
      <c r="C698" s="309"/>
      <c r="D698" s="309"/>
      <c r="E698" s="310"/>
      <c r="F698" s="310"/>
      <c r="G698" s="310"/>
      <c r="H698" s="309"/>
      <c r="I698" s="309"/>
      <c r="J698" s="309"/>
      <c r="K698" s="309"/>
    </row>
    <row r="699" spans="2:11" ht="12.75">
      <c r="B699" s="309"/>
      <c r="C699" s="309"/>
      <c r="D699" s="309"/>
      <c r="E699" s="310"/>
      <c r="F699" s="310"/>
      <c r="G699" s="310"/>
      <c r="H699" s="309"/>
      <c r="I699" s="309"/>
      <c r="J699" s="309"/>
      <c r="K699" s="309"/>
    </row>
    <row r="700" spans="2:11" ht="12.75">
      <c r="B700" s="309"/>
      <c r="C700" s="309"/>
      <c r="D700" s="309"/>
      <c r="E700" s="310"/>
      <c r="F700" s="310"/>
      <c r="G700" s="310"/>
      <c r="H700" s="309"/>
      <c r="I700" s="309"/>
      <c r="J700" s="309"/>
      <c r="K700" s="309"/>
    </row>
    <row r="701" spans="2:11" ht="12.75">
      <c r="B701" s="309"/>
      <c r="C701" s="309"/>
      <c r="D701" s="309"/>
      <c r="E701" s="310"/>
      <c r="F701" s="310"/>
      <c r="G701" s="310"/>
      <c r="H701" s="309"/>
      <c r="I701" s="309"/>
      <c r="J701" s="309"/>
      <c r="K701" s="309"/>
    </row>
    <row r="702" spans="2:11" ht="12.75">
      <c r="B702" s="309"/>
      <c r="C702" s="309"/>
      <c r="D702" s="309"/>
      <c r="E702" s="310"/>
      <c r="F702" s="310"/>
      <c r="G702" s="310"/>
      <c r="H702" s="309"/>
      <c r="I702" s="309"/>
      <c r="J702" s="309"/>
      <c r="K702" s="309"/>
    </row>
    <row r="703" spans="2:11" ht="12.75">
      <c r="B703" s="309"/>
      <c r="C703" s="309"/>
      <c r="D703" s="309"/>
      <c r="E703" s="310"/>
      <c r="F703" s="310"/>
      <c r="G703" s="310"/>
      <c r="H703" s="309"/>
      <c r="I703" s="309"/>
      <c r="J703" s="309"/>
      <c r="K703" s="309"/>
    </row>
    <row r="704" spans="2:11" ht="12.75">
      <c r="B704" s="309"/>
      <c r="C704" s="309"/>
      <c r="D704" s="309"/>
      <c r="E704" s="310"/>
      <c r="F704" s="310"/>
      <c r="G704" s="310"/>
      <c r="H704" s="309"/>
      <c r="I704" s="309"/>
      <c r="J704" s="309"/>
      <c r="K704" s="309"/>
    </row>
    <row r="705" spans="2:11" ht="12.75">
      <c r="B705" s="309"/>
      <c r="C705" s="309"/>
      <c r="D705" s="309"/>
      <c r="E705" s="310"/>
      <c r="F705" s="310"/>
      <c r="G705" s="310"/>
      <c r="H705" s="309"/>
      <c r="I705" s="309"/>
      <c r="J705" s="309"/>
      <c r="K705" s="309"/>
    </row>
    <row r="706" spans="2:11" ht="12.75">
      <c r="B706" s="309"/>
      <c r="C706" s="309"/>
      <c r="D706" s="309"/>
      <c r="E706" s="310"/>
      <c r="F706" s="310"/>
      <c r="G706" s="310"/>
      <c r="H706" s="309"/>
      <c r="I706" s="309"/>
      <c r="J706" s="309"/>
      <c r="K706" s="309"/>
    </row>
    <row r="707" spans="2:11" ht="12.75">
      <c r="B707" s="309"/>
      <c r="C707" s="309"/>
      <c r="D707" s="309"/>
      <c r="E707" s="310"/>
      <c r="F707" s="310"/>
      <c r="G707" s="310"/>
      <c r="H707" s="309"/>
      <c r="I707" s="309"/>
      <c r="J707" s="309"/>
      <c r="K707" s="309"/>
    </row>
    <row r="708" spans="2:11" ht="12.75">
      <c r="B708" s="309"/>
      <c r="C708" s="309"/>
      <c r="D708" s="309"/>
      <c r="E708" s="310"/>
      <c r="F708" s="310"/>
      <c r="G708" s="310"/>
      <c r="H708" s="309"/>
      <c r="I708" s="309"/>
      <c r="J708" s="309"/>
      <c r="K708" s="309"/>
    </row>
    <row r="709" spans="2:11" ht="12.75">
      <c r="B709" s="309"/>
      <c r="C709" s="309"/>
      <c r="D709" s="309"/>
      <c r="E709" s="310"/>
      <c r="F709" s="310"/>
      <c r="G709" s="310"/>
      <c r="H709" s="309"/>
      <c r="I709" s="309"/>
      <c r="J709" s="309"/>
      <c r="K709" s="309"/>
    </row>
    <row r="710" spans="2:11" ht="12.75">
      <c r="B710" s="309"/>
      <c r="C710" s="309"/>
      <c r="D710" s="309"/>
      <c r="E710" s="310"/>
      <c r="F710" s="310"/>
      <c r="G710" s="310"/>
      <c r="H710" s="309"/>
      <c r="I710" s="309"/>
      <c r="J710" s="309"/>
      <c r="K710" s="309"/>
    </row>
    <row r="711" spans="2:11" ht="12.75">
      <c r="B711" s="309"/>
      <c r="C711" s="309"/>
      <c r="D711" s="309"/>
      <c r="E711" s="310"/>
      <c r="F711" s="310"/>
      <c r="G711" s="310"/>
      <c r="H711" s="309"/>
      <c r="I711" s="309"/>
      <c r="J711" s="309"/>
      <c r="K711" s="309"/>
    </row>
    <row r="712" spans="2:11" ht="12.75">
      <c r="B712" s="309"/>
      <c r="C712" s="309"/>
      <c r="D712" s="309"/>
      <c r="E712" s="310"/>
      <c r="F712" s="310"/>
      <c r="G712" s="310"/>
      <c r="H712" s="309"/>
      <c r="I712" s="309"/>
      <c r="J712" s="309"/>
      <c r="K712" s="309"/>
    </row>
    <row r="713" spans="2:11" ht="12.75">
      <c r="B713" s="309"/>
      <c r="C713" s="309"/>
      <c r="D713" s="309"/>
      <c r="E713" s="310"/>
      <c r="F713" s="310"/>
      <c r="G713" s="310"/>
      <c r="H713" s="309"/>
      <c r="I713" s="309"/>
      <c r="J713" s="309"/>
      <c r="K713" s="309"/>
    </row>
    <row r="714" spans="2:11" ht="12.75">
      <c r="B714" s="309"/>
      <c r="C714" s="309"/>
      <c r="D714" s="309"/>
      <c r="E714" s="310"/>
      <c r="F714" s="310"/>
      <c r="G714" s="310"/>
      <c r="H714" s="309"/>
      <c r="I714" s="309"/>
      <c r="J714" s="309"/>
      <c r="K714" s="309"/>
    </row>
    <row r="715" spans="2:11" ht="12.75">
      <c r="B715" s="309"/>
      <c r="C715" s="309"/>
      <c r="D715" s="309"/>
      <c r="E715" s="310"/>
      <c r="F715" s="310"/>
      <c r="G715" s="310"/>
      <c r="H715" s="309"/>
      <c r="I715" s="309"/>
      <c r="J715" s="309"/>
      <c r="K715" s="309"/>
    </row>
    <row r="716" spans="2:11" ht="12.75">
      <c r="B716" s="309"/>
      <c r="C716" s="309"/>
      <c r="D716" s="309"/>
      <c r="E716" s="310"/>
      <c r="F716" s="310"/>
      <c r="G716" s="310"/>
      <c r="H716" s="309"/>
      <c r="I716" s="309"/>
      <c r="J716" s="309"/>
      <c r="K716" s="309"/>
    </row>
    <row r="717" spans="2:11" ht="12.75">
      <c r="B717" s="309"/>
      <c r="C717" s="309"/>
      <c r="D717" s="309"/>
      <c r="E717" s="310"/>
      <c r="F717" s="310"/>
      <c r="G717" s="310"/>
      <c r="H717" s="309"/>
      <c r="I717" s="309"/>
      <c r="J717" s="309"/>
      <c r="K717" s="309"/>
    </row>
    <row r="718" spans="2:11" ht="12.75">
      <c r="B718" s="309"/>
      <c r="C718" s="309"/>
      <c r="D718" s="309"/>
      <c r="E718" s="310"/>
      <c r="F718" s="310"/>
      <c r="G718" s="310"/>
      <c r="H718" s="309"/>
      <c r="I718" s="309"/>
      <c r="J718" s="309"/>
      <c r="K718" s="309"/>
    </row>
    <row r="719" spans="2:11" ht="12.75">
      <c r="B719" s="309"/>
      <c r="C719" s="309"/>
      <c r="D719" s="309"/>
      <c r="E719" s="310"/>
      <c r="F719" s="310"/>
      <c r="G719" s="310"/>
      <c r="H719" s="309"/>
      <c r="I719" s="309"/>
      <c r="J719" s="309"/>
      <c r="K719" s="309"/>
    </row>
    <row r="720" spans="2:11" ht="12.75">
      <c r="B720" s="309"/>
      <c r="C720" s="309"/>
      <c r="D720" s="309"/>
      <c r="E720" s="310"/>
      <c r="F720" s="310"/>
      <c r="G720" s="310"/>
      <c r="H720" s="309"/>
      <c r="I720" s="309"/>
      <c r="J720" s="309"/>
      <c r="K720" s="309"/>
    </row>
    <row r="721" spans="2:11" ht="12.75">
      <c r="B721" s="309"/>
      <c r="C721" s="309"/>
      <c r="D721" s="309"/>
      <c r="E721" s="310"/>
      <c r="F721" s="310"/>
      <c r="G721" s="310"/>
      <c r="H721" s="309"/>
      <c r="I721" s="309"/>
      <c r="J721" s="309"/>
      <c r="K721" s="309"/>
    </row>
    <row r="722" spans="2:11" ht="12.75">
      <c r="B722" s="309"/>
      <c r="C722" s="309"/>
      <c r="D722" s="309"/>
      <c r="E722" s="310"/>
      <c r="F722" s="310"/>
      <c r="G722" s="310"/>
      <c r="H722" s="309"/>
      <c r="I722" s="309"/>
      <c r="J722" s="309"/>
      <c r="K722" s="309"/>
    </row>
    <row r="723" spans="2:11" ht="12.75">
      <c r="B723" s="309"/>
      <c r="C723" s="309"/>
      <c r="D723" s="309"/>
      <c r="E723" s="310"/>
      <c r="F723" s="310"/>
      <c r="G723" s="310"/>
      <c r="H723" s="309"/>
      <c r="I723" s="309"/>
      <c r="J723" s="309"/>
      <c r="K723" s="309"/>
    </row>
    <row r="724" spans="2:11" ht="12.75">
      <c r="B724" s="309"/>
      <c r="C724" s="309"/>
      <c r="D724" s="309"/>
      <c r="E724" s="310"/>
      <c r="F724" s="310"/>
      <c r="G724" s="310"/>
      <c r="H724" s="309"/>
      <c r="I724" s="309"/>
      <c r="J724" s="309"/>
      <c r="K724" s="309"/>
    </row>
    <row r="725" spans="2:11" ht="12.75">
      <c r="B725" s="309"/>
      <c r="C725" s="309"/>
      <c r="D725" s="309"/>
      <c r="E725" s="310"/>
      <c r="F725" s="310"/>
      <c r="G725" s="310"/>
      <c r="H725" s="309"/>
      <c r="I725" s="309"/>
      <c r="J725" s="309"/>
      <c r="K725" s="309"/>
    </row>
    <row r="726" spans="2:11" ht="12.75">
      <c r="B726" s="309"/>
      <c r="C726" s="309"/>
      <c r="D726" s="309"/>
      <c r="E726" s="310"/>
      <c r="F726" s="310"/>
      <c r="G726" s="310"/>
      <c r="H726" s="309"/>
      <c r="I726" s="309"/>
      <c r="J726" s="309"/>
      <c r="K726" s="309"/>
    </row>
    <row r="727" spans="2:11" ht="12.75">
      <c r="B727" s="309"/>
      <c r="C727" s="309"/>
      <c r="D727" s="309"/>
      <c r="E727" s="310"/>
      <c r="F727" s="310"/>
      <c r="G727" s="310"/>
      <c r="H727" s="309"/>
      <c r="I727" s="309"/>
      <c r="J727" s="309"/>
      <c r="K727" s="309"/>
    </row>
    <row r="728" spans="2:11" ht="12.75">
      <c r="B728" s="309"/>
      <c r="C728" s="309"/>
      <c r="D728" s="309"/>
      <c r="E728" s="310"/>
      <c r="F728" s="310"/>
      <c r="G728" s="310"/>
      <c r="H728" s="309"/>
      <c r="I728" s="309"/>
      <c r="J728" s="309"/>
      <c r="K728" s="309"/>
    </row>
    <row r="729" spans="2:11" ht="12.75">
      <c r="B729" s="309"/>
      <c r="C729" s="309"/>
      <c r="D729" s="309"/>
      <c r="E729" s="310"/>
      <c r="F729" s="310"/>
      <c r="G729" s="310"/>
      <c r="H729" s="309"/>
      <c r="I729" s="309"/>
      <c r="J729" s="309"/>
      <c r="K729" s="309"/>
    </row>
    <row r="730" spans="2:11" ht="12.75">
      <c r="B730" s="309"/>
      <c r="C730" s="309"/>
      <c r="D730" s="309"/>
      <c r="E730" s="310"/>
      <c r="F730" s="310"/>
      <c r="G730" s="310"/>
      <c r="H730" s="309"/>
      <c r="I730" s="309"/>
      <c r="J730" s="309"/>
      <c r="K730" s="309"/>
    </row>
    <row r="731" spans="2:11" ht="12.75">
      <c r="B731" s="309"/>
      <c r="C731" s="309"/>
      <c r="D731" s="309"/>
      <c r="E731" s="310"/>
      <c r="F731" s="310"/>
      <c r="G731" s="310"/>
      <c r="H731" s="309"/>
      <c r="I731" s="309"/>
      <c r="J731" s="309"/>
      <c r="K731" s="309"/>
    </row>
    <row r="732" spans="2:11" ht="12.75">
      <c r="B732" s="309"/>
      <c r="C732" s="309"/>
      <c r="D732" s="309"/>
      <c r="E732" s="310"/>
      <c r="F732" s="310"/>
      <c r="G732" s="310"/>
      <c r="H732" s="309"/>
      <c r="I732" s="309"/>
      <c r="J732" s="309"/>
      <c r="K732" s="309"/>
    </row>
    <row r="733" spans="2:11" ht="12.75">
      <c r="B733" s="309"/>
      <c r="C733" s="309"/>
      <c r="D733" s="309"/>
      <c r="E733" s="310"/>
      <c r="F733" s="310"/>
      <c r="G733" s="310"/>
      <c r="H733" s="309"/>
      <c r="I733" s="309"/>
      <c r="J733" s="309"/>
      <c r="K733" s="309"/>
    </row>
    <row r="734" spans="2:11" ht="12.75">
      <c r="B734" s="309"/>
      <c r="C734" s="309"/>
      <c r="D734" s="309"/>
      <c r="E734" s="310"/>
      <c r="F734" s="310"/>
      <c r="G734" s="310"/>
      <c r="H734" s="309"/>
      <c r="I734" s="309"/>
      <c r="J734" s="309"/>
      <c r="K734" s="309"/>
    </row>
    <row r="735" spans="2:11" ht="12.75">
      <c r="B735" s="309"/>
      <c r="C735" s="309"/>
      <c r="D735" s="309"/>
      <c r="E735" s="310"/>
      <c r="F735" s="310"/>
      <c r="G735" s="310"/>
      <c r="H735" s="309"/>
      <c r="I735" s="309"/>
      <c r="J735" s="309"/>
      <c r="K735" s="309"/>
    </row>
    <row r="736" spans="2:11" ht="12.75">
      <c r="B736" s="309"/>
      <c r="C736" s="309"/>
      <c r="D736" s="309"/>
      <c r="E736" s="310"/>
      <c r="F736" s="310"/>
      <c r="G736" s="310"/>
      <c r="H736" s="309"/>
      <c r="I736" s="309"/>
      <c r="J736" s="309"/>
      <c r="K736" s="309"/>
    </row>
    <row r="737" spans="2:11" ht="12.75">
      <c r="B737" s="309"/>
      <c r="C737" s="309"/>
      <c r="D737" s="309"/>
      <c r="E737" s="310"/>
      <c r="F737" s="310"/>
      <c r="G737" s="310"/>
      <c r="H737" s="309"/>
      <c r="I737" s="309"/>
      <c r="J737" s="309"/>
      <c r="K737" s="309"/>
    </row>
    <row r="738" spans="2:11" ht="12.75">
      <c r="B738" s="309"/>
      <c r="C738" s="309"/>
      <c r="D738" s="309"/>
      <c r="E738" s="310"/>
      <c r="F738" s="310"/>
      <c r="G738" s="310"/>
      <c r="H738" s="309"/>
      <c r="I738" s="309"/>
      <c r="J738" s="309"/>
      <c r="K738" s="309"/>
    </row>
    <row r="739" spans="2:11" ht="12.75">
      <c r="B739" s="309"/>
      <c r="C739" s="309"/>
      <c r="D739" s="309"/>
      <c r="E739" s="310"/>
      <c r="F739" s="310"/>
      <c r="G739" s="310"/>
      <c r="H739" s="309"/>
      <c r="I739" s="309"/>
      <c r="J739" s="309"/>
      <c r="K739" s="309"/>
    </row>
    <row r="740" spans="2:11" ht="12.75">
      <c r="B740" s="309"/>
      <c r="C740" s="309"/>
      <c r="D740" s="309"/>
      <c r="E740" s="310"/>
      <c r="F740" s="310"/>
      <c r="G740" s="310"/>
      <c r="H740" s="309"/>
      <c r="I740" s="309"/>
      <c r="J740" s="309"/>
      <c r="K740" s="309"/>
    </row>
    <row r="741" spans="2:11" ht="12.75">
      <c r="B741" s="309"/>
      <c r="C741" s="309"/>
      <c r="D741" s="309"/>
      <c r="E741" s="310"/>
      <c r="F741" s="310"/>
      <c r="G741" s="310"/>
      <c r="H741" s="309"/>
      <c r="I741" s="309"/>
      <c r="J741" s="309"/>
      <c r="K741" s="309"/>
    </row>
    <row r="742" spans="2:11" ht="12.75">
      <c r="B742" s="309"/>
      <c r="C742" s="309"/>
      <c r="D742" s="309"/>
      <c r="E742" s="310"/>
      <c r="F742" s="310"/>
      <c r="G742" s="310"/>
      <c r="H742" s="309"/>
      <c r="I742" s="309"/>
      <c r="J742" s="309"/>
      <c r="K742" s="309"/>
    </row>
    <row r="743" spans="2:11" ht="12.75">
      <c r="B743" s="309"/>
      <c r="C743" s="309"/>
      <c r="D743" s="309"/>
      <c r="E743" s="310"/>
      <c r="F743" s="310"/>
      <c r="G743" s="310"/>
      <c r="H743" s="309"/>
      <c r="I743" s="309"/>
      <c r="J743" s="309"/>
      <c r="K743" s="309"/>
    </row>
    <row r="744" spans="2:11" ht="12.75">
      <c r="B744" s="309"/>
      <c r="C744" s="309"/>
      <c r="D744" s="309"/>
      <c r="E744" s="310"/>
      <c r="F744" s="310"/>
      <c r="G744" s="310"/>
      <c r="H744" s="309"/>
      <c r="I744" s="309"/>
      <c r="J744" s="309"/>
      <c r="K744" s="309"/>
    </row>
    <row r="745" spans="2:11" ht="12.75">
      <c r="B745" s="309"/>
      <c r="C745" s="309"/>
      <c r="D745" s="309"/>
      <c r="E745" s="310"/>
      <c r="F745" s="310"/>
      <c r="G745" s="310"/>
      <c r="H745" s="309"/>
      <c r="I745" s="309"/>
      <c r="J745" s="309"/>
      <c r="K745" s="309"/>
    </row>
    <row r="746" spans="2:11" ht="12.75">
      <c r="B746" s="309"/>
      <c r="C746" s="309"/>
      <c r="D746" s="309"/>
      <c r="E746" s="310"/>
      <c r="F746" s="310"/>
      <c r="G746" s="310"/>
      <c r="H746" s="309"/>
      <c r="I746" s="309"/>
      <c r="J746" s="309"/>
      <c r="K746" s="309"/>
    </row>
    <row r="747" spans="2:11" ht="12.75">
      <c r="B747" s="309"/>
      <c r="C747" s="309"/>
      <c r="D747" s="309"/>
      <c r="E747" s="310"/>
      <c r="F747" s="310"/>
      <c r="G747" s="310"/>
      <c r="H747" s="309"/>
      <c r="I747" s="309"/>
      <c r="J747" s="309"/>
      <c r="K747" s="309"/>
    </row>
    <row r="748" spans="2:11" ht="12.75">
      <c r="B748" s="309"/>
      <c r="C748" s="309"/>
      <c r="D748" s="309"/>
      <c r="E748" s="310"/>
      <c r="F748" s="310"/>
      <c r="G748" s="310"/>
      <c r="H748" s="309"/>
      <c r="I748" s="309"/>
      <c r="J748" s="309"/>
      <c r="K748" s="309"/>
    </row>
    <row r="749" spans="2:11" ht="12.75">
      <c r="B749" s="309"/>
      <c r="C749" s="309"/>
      <c r="D749" s="309"/>
      <c r="E749" s="310"/>
      <c r="F749" s="310"/>
      <c r="G749" s="310"/>
      <c r="H749" s="309"/>
      <c r="I749" s="309"/>
      <c r="J749" s="309"/>
      <c r="K749" s="309"/>
    </row>
    <row r="750" spans="2:11" ht="12.75">
      <c r="B750" s="309"/>
      <c r="C750" s="309"/>
      <c r="D750" s="309"/>
      <c r="E750" s="310"/>
      <c r="F750" s="310"/>
      <c r="G750" s="310"/>
      <c r="H750" s="309"/>
      <c r="I750" s="309"/>
      <c r="J750" s="309"/>
      <c r="K750" s="309"/>
    </row>
    <row r="751" spans="2:11" ht="12.75">
      <c r="B751" s="309"/>
      <c r="C751" s="309"/>
      <c r="D751" s="309"/>
      <c r="E751" s="310"/>
      <c r="F751" s="310"/>
      <c r="G751" s="310"/>
      <c r="H751" s="309"/>
      <c r="I751" s="309"/>
      <c r="J751" s="309"/>
      <c r="K751" s="309"/>
    </row>
    <row r="752" spans="2:11" ht="12.75">
      <c r="B752" s="309"/>
      <c r="C752" s="309"/>
      <c r="D752" s="309"/>
      <c r="E752" s="310"/>
      <c r="F752" s="310"/>
      <c r="G752" s="310"/>
      <c r="H752" s="309"/>
      <c r="I752" s="309"/>
      <c r="J752" s="309"/>
      <c r="K752" s="309"/>
    </row>
    <row r="753" spans="2:11" ht="12.75">
      <c r="B753" s="309"/>
      <c r="C753" s="309"/>
      <c r="D753" s="309"/>
      <c r="E753" s="310"/>
      <c r="F753" s="310"/>
      <c r="G753" s="310"/>
      <c r="H753" s="309"/>
      <c r="I753" s="309"/>
      <c r="J753" s="309"/>
      <c r="K753" s="309"/>
    </row>
    <row r="754" spans="2:11" ht="12.75">
      <c r="B754" s="309"/>
      <c r="C754" s="309"/>
      <c r="D754" s="309"/>
      <c r="E754" s="310"/>
      <c r="F754" s="310"/>
      <c r="G754" s="310"/>
      <c r="H754" s="309"/>
      <c r="I754" s="309"/>
      <c r="J754" s="309"/>
      <c r="K754" s="309"/>
    </row>
    <row r="755" spans="2:11" ht="12.75">
      <c r="B755" s="309"/>
      <c r="C755" s="309"/>
      <c r="D755" s="309"/>
      <c r="E755" s="310"/>
      <c r="F755" s="310"/>
      <c r="G755" s="310"/>
      <c r="H755" s="309"/>
      <c r="I755" s="309"/>
      <c r="J755" s="309"/>
      <c r="K755" s="309"/>
    </row>
    <row r="756" spans="2:11" ht="12.75">
      <c r="B756" s="309"/>
      <c r="C756" s="309"/>
      <c r="D756" s="309"/>
      <c r="E756" s="310"/>
      <c r="F756" s="310"/>
      <c r="G756" s="310"/>
      <c r="H756" s="309"/>
      <c r="I756" s="309"/>
      <c r="J756" s="309"/>
      <c r="K756" s="309"/>
    </row>
    <row r="757" spans="2:11" ht="12.75">
      <c r="B757" s="309"/>
      <c r="C757" s="309"/>
      <c r="D757" s="309"/>
      <c r="E757" s="310"/>
      <c r="F757" s="310"/>
      <c r="G757" s="310"/>
      <c r="H757" s="309"/>
      <c r="I757" s="309"/>
      <c r="J757" s="309"/>
      <c r="K757" s="309"/>
    </row>
    <row r="758" spans="2:11" ht="12.75">
      <c r="B758" s="309"/>
      <c r="C758" s="309"/>
      <c r="D758" s="309"/>
      <c r="E758" s="310"/>
      <c r="F758" s="310"/>
      <c r="G758" s="310"/>
      <c r="H758" s="309"/>
      <c r="I758" s="309"/>
      <c r="J758" s="309"/>
      <c r="K758" s="309"/>
    </row>
    <row r="759" spans="2:11" ht="12.75">
      <c r="B759" s="309"/>
      <c r="C759" s="309"/>
      <c r="D759" s="309"/>
      <c r="E759" s="310"/>
      <c r="F759" s="310"/>
      <c r="G759" s="310"/>
      <c r="H759" s="309"/>
      <c r="I759" s="309"/>
      <c r="J759" s="309"/>
      <c r="K759" s="309"/>
    </row>
    <row r="760" spans="2:11" ht="12.75">
      <c r="B760" s="309"/>
      <c r="C760" s="309"/>
      <c r="D760" s="309"/>
      <c r="E760" s="310"/>
      <c r="F760" s="310"/>
      <c r="G760" s="310"/>
      <c r="H760" s="309"/>
      <c r="I760" s="309"/>
      <c r="J760" s="309"/>
      <c r="K760" s="309"/>
    </row>
    <row r="761" spans="2:11" ht="12.75">
      <c r="B761" s="309"/>
      <c r="C761" s="309"/>
      <c r="D761" s="309"/>
      <c r="E761" s="310"/>
      <c r="F761" s="310"/>
      <c r="G761" s="310"/>
      <c r="H761" s="309"/>
      <c r="I761" s="309"/>
      <c r="J761" s="309"/>
      <c r="K761" s="309"/>
    </row>
    <row r="762" spans="2:11" ht="12.75">
      <c r="B762" s="309"/>
      <c r="C762" s="309"/>
      <c r="D762" s="309"/>
      <c r="E762" s="310"/>
      <c r="F762" s="310"/>
      <c r="G762" s="310"/>
      <c r="H762" s="309"/>
      <c r="I762" s="309"/>
      <c r="J762" s="309"/>
      <c r="K762" s="309"/>
    </row>
    <row r="763" spans="2:11" ht="12.75">
      <c r="B763" s="309"/>
      <c r="C763" s="309"/>
      <c r="D763" s="309"/>
      <c r="E763" s="310"/>
      <c r="F763" s="310"/>
      <c r="G763" s="310"/>
      <c r="H763" s="309"/>
      <c r="I763" s="309"/>
      <c r="J763" s="309"/>
      <c r="K763" s="309"/>
    </row>
    <row r="764" spans="2:11" ht="12.75">
      <c r="B764" s="309"/>
      <c r="C764" s="309"/>
      <c r="D764" s="309"/>
      <c r="E764" s="310"/>
      <c r="F764" s="310"/>
      <c r="G764" s="310"/>
      <c r="H764" s="309"/>
      <c r="I764" s="309"/>
      <c r="J764" s="309"/>
      <c r="K764" s="309"/>
    </row>
    <row r="765" spans="2:11" ht="12.75">
      <c r="B765" s="309"/>
      <c r="C765" s="309"/>
      <c r="D765" s="309"/>
      <c r="E765" s="310"/>
      <c r="F765" s="310"/>
      <c r="G765" s="310"/>
      <c r="H765" s="309"/>
      <c r="I765" s="309"/>
      <c r="J765" s="309"/>
      <c r="K765" s="309"/>
    </row>
    <row r="766" spans="2:11" ht="12.75">
      <c r="B766" s="309"/>
      <c r="C766" s="309"/>
      <c r="D766" s="309"/>
      <c r="E766" s="310"/>
      <c r="F766" s="310"/>
      <c r="G766" s="310"/>
      <c r="H766" s="309"/>
      <c r="I766" s="309"/>
      <c r="J766" s="309"/>
      <c r="K766" s="309"/>
    </row>
    <row r="767" spans="2:11" ht="12.75">
      <c r="B767" s="309"/>
      <c r="C767" s="309"/>
      <c r="D767" s="309"/>
      <c r="E767" s="310"/>
      <c r="F767" s="310"/>
      <c r="G767" s="310"/>
      <c r="H767" s="309"/>
      <c r="I767" s="309"/>
      <c r="J767" s="309"/>
      <c r="K767" s="309"/>
    </row>
    <row r="768" spans="2:11" ht="12.75">
      <c r="B768" s="309"/>
      <c r="C768" s="309"/>
      <c r="D768" s="309"/>
      <c r="E768" s="310"/>
      <c r="F768" s="310"/>
      <c r="G768" s="310"/>
      <c r="H768" s="309"/>
      <c r="I768" s="309"/>
      <c r="J768" s="309"/>
      <c r="K768" s="309"/>
    </row>
    <row r="769" spans="2:11" ht="12.75">
      <c r="B769" s="309"/>
      <c r="C769" s="309"/>
      <c r="D769" s="309"/>
      <c r="E769" s="310"/>
      <c r="F769" s="310"/>
      <c r="G769" s="310"/>
      <c r="H769" s="309"/>
      <c r="I769" s="309"/>
      <c r="J769" s="309"/>
      <c r="K769" s="309"/>
    </row>
    <row r="770" spans="2:11" ht="12.75">
      <c r="B770" s="309"/>
      <c r="C770" s="309"/>
      <c r="D770" s="309"/>
      <c r="E770" s="310"/>
      <c r="F770" s="310"/>
      <c r="G770" s="310"/>
      <c r="H770" s="309"/>
      <c r="I770" s="309"/>
      <c r="J770" s="309"/>
      <c r="K770" s="309"/>
    </row>
    <row r="771" spans="2:11" ht="12.75">
      <c r="B771" s="309"/>
      <c r="C771" s="309"/>
      <c r="D771" s="309"/>
      <c r="E771" s="310"/>
      <c r="F771" s="310"/>
      <c r="G771" s="310"/>
      <c r="H771" s="309"/>
      <c r="I771" s="309"/>
      <c r="J771" s="309"/>
      <c r="K771" s="309"/>
    </row>
    <row r="772" spans="2:11" ht="12.75">
      <c r="B772" s="309"/>
      <c r="C772" s="309"/>
      <c r="D772" s="309"/>
      <c r="E772" s="310"/>
      <c r="F772" s="310"/>
      <c r="G772" s="310"/>
      <c r="H772" s="309"/>
      <c r="I772" s="309"/>
      <c r="J772" s="309"/>
      <c r="K772" s="309"/>
    </row>
    <row r="773" spans="2:11" ht="12.75">
      <c r="B773" s="309"/>
      <c r="C773" s="309"/>
      <c r="D773" s="309"/>
      <c r="E773" s="310"/>
      <c r="F773" s="310"/>
      <c r="G773" s="310"/>
      <c r="H773" s="309"/>
      <c r="I773" s="309"/>
      <c r="J773" s="309"/>
      <c r="K773" s="309"/>
    </row>
    <row r="774" spans="2:11" ht="12.75">
      <c r="B774" s="309"/>
      <c r="C774" s="309"/>
      <c r="D774" s="309"/>
      <c r="E774" s="310"/>
      <c r="F774" s="310"/>
      <c r="G774" s="310"/>
      <c r="H774" s="309"/>
      <c r="I774" s="309"/>
      <c r="J774" s="309"/>
      <c r="K774" s="309"/>
    </row>
    <row r="775" spans="2:11" ht="12.75">
      <c r="B775" s="309"/>
      <c r="C775" s="309"/>
      <c r="D775" s="309"/>
      <c r="E775" s="310"/>
      <c r="F775" s="310"/>
      <c r="G775" s="310"/>
      <c r="H775" s="309"/>
      <c r="I775" s="309"/>
      <c r="J775" s="309"/>
      <c r="K775" s="309"/>
    </row>
    <row r="776" spans="2:11" ht="12.75">
      <c r="B776" s="309"/>
      <c r="C776" s="309"/>
      <c r="D776" s="309"/>
      <c r="E776" s="310"/>
      <c r="F776" s="310"/>
      <c r="G776" s="310"/>
      <c r="H776" s="309"/>
      <c r="I776" s="309"/>
      <c r="J776" s="309"/>
      <c r="K776" s="309"/>
    </row>
    <row r="777" spans="2:11" ht="12.75">
      <c r="B777" s="309"/>
      <c r="C777" s="309"/>
      <c r="D777" s="309"/>
      <c r="E777" s="310"/>
      <c r="F777" s="310"/>
      <c r="G777" s="310"/>
      <c r="H777" s="309"/>
      <c r="I777" s="309"/>
      <c r="J777" s="309"/>
      <c r="K777" s="309"/>
    </row>
    <row r="778" spans="2:11" ht="12.75">
      <c r="B778" s="309"/>
      <c r="C778" s="309"/>
      <c r="D778" s="309"/>
      <c r="E778" s="310"/>
      <c r="F778" s="310"/>
      <c r="G778" s="310"/>
      <c r="H778" s="309"/>
      <c r="I778" s="309"/>
      <c r="J778" s="309"/>
      <c r="K778" s="309"/>
    </row>
    <row r="779" spans="2:11" ht="12.75">
      <c r="B779" s="309"/>
      <c r="C779" s="309"/>
      <c r="D779" s="309"/>
      <c r="E779" s="310"/>
      <c r="F779" s="310"/>
      <c r="G779" s="310"/>
      <c r="H779" s="309"/>
      <c r="I779" s="309"/>
      <c r="J779" s="309"/>
      <c r="K779" s="309"/>
    </row>
    <row r="780" spans="2:11" ht="12.75">
      <c r="B780" s="309"/>
      <c r="C780" s="309"/>
      <c r="D780" s="309"/>
      <c r="E780" s="310"/>
      <c r="F780" s="310"/>
      <c r="G780" s="310"/>
      <c r="H780" s="309"/>
      <c r="I780" s="309"/>
      <c r="J780" s="309"/>
      <c r="K780" s="309"/>
    </row>
    <row r="781" spans="2:11" ht="12.75">
      <c r="B781" s="309"/>
      <c r="C781" s="309"/>
      <c r="D781" s="309"/>
      <c r="E781" s="310"/>
      <c r="F781" s="310"/>
      <c r="G781" s="310"/>
      <c r="H781" s="309"/>
      <c r="I781" s="309"/>
      <c r="J781" s="309"/>
      <c r="K781" s="309"/>
    </row>
    <row r="782" spans="2:11" ht="12.75">
      <c r="B782" s="309"/>
      <c r="C782" s="309"/>
      <c r="D782" s="309"/>
      <c r="E782" s="310"/>
      <c r="F782" s="310"/>
      <c r="G782" s="310"/>
      <c r="H782" s="309"/>
      <c r="I782" s="309"/>
      <c r="J782" s="309"/>
      <c r="K782" s="309"/>
    </row>
    <row r="783" spans="2:11" ht="12.75">
      <c r="B783" s="309"/>
      <c r="C783" s="309"/>
      <c r="D783" s="309"/>
      <c r="E783" s="310"/>
      <c r="F783" s="310"/>
      <c r="G783" s="310"/>
      <c r="H783" s="309"/>
      <c r="I783" s="309"/>
      <c r="J783" s="309"/>
      <c r="K783" s="309"/>
    </row>
    <row r="784" spans="2:11" ht="12.75">
      <c r="B784" s="309"/>
      <c r="C784" s="309"/>
      <c r="D784" s="309"/>
      <c r="E784" s="310"/>
      <c r="F784" s="310"/>
      <c r="G784" s="310"/>
      <c r="H784" s="309"/>
      <c r="I784" s="309"/>
      <c r="J784" s="309"/>
      <c r="K784" s="309"/>
    </row>
    <row r="785" spans="2:11" ht="12.75">
      <c r="B785" s="309"/>
      <c r="C785" s="309"/>
      <c r="D785" s="309"/>
      <c r="E785" s="310"/>
      <c r="F785" s="310"/>
      <c r="G785" s="310"/>
      <c r="H785" s="309"/>
      <c r="I785" s="309"/>
      <c r="J785" s="309"/>
      <c r="K785" s="309"/>
    </row>
    <row r="786" spans="2:11" ht="12.75">
      <c r="B786" s="309"/>
      <c r="C786" s="309"/>
      <c r="D786" s="309"/>
      <c r="E786" s="310"/>
      <c r="F786" s="310"/>
      <c r="G786" s="310"/>
      <c r="H786" s="309"/>
      <c r="I786" s="309"/>
      <c r="J786" s="309"/>
      <c r="K786" s="309"/>
    </row>
    <row r="787" spans="2:11" ht="12.75">
      <c r="B787" s="309"/>
      <c r="C787" s="309"/>
      <c r="D787" s="309"/>
      <c r="E787" s="310"/>
      <c r="F787" s="310"/>
      <c r="G787" s="310"/>
      <c r="H787" s="309"/>
      <c r="I787" s="309"/>
      <c r="J787" s="309"/>
      <c r="K787" s="309"/>
    </row>
    <row r="788" spans="2:11" ht="12.75">
      <c r="B788" s="309"/>
      <c r="C788" s="309"/>
      <c r="D788" s="309"/>
      <c r="E788" s="310"/>
      <c r="F788" s="310"/>
      <c r="G788" s="310"/>
      <c r="H788" s="309"/>
      <c r="I788" s="309"/>
      <c r="J788" s="309"/>
      <c r="K788" s="309"/>
    </row>
    <row r="789" spans="2:11" ht="12.75">
      <c r="B789" s="309"/>
      <c r="C789" s="309"/>
      <c r="D789" s="309"/>
      <c r="E789" s="310"/>
      <c r="F789" s="310"/>
      <c r="G789" s="310"/>
      <c r="H789" s="309"/>
      <c r="I789" s="309"/>
      <c r="J789" s="309"/>
      <c r="K789" s="309"/>
    </row>
    <row r="790" spans="2:11" ht="12.75">
      <c r="B790" s="309"/>
      <c r="C790" s="309"/>
      <c r="D790" s="309"/>
      <c r="E790" s="310"/>
      <c r="F790" s="310"/>
      <c r="G790" s="310"/>
      <c r="H790" s="309"/>
      <c r="I790" s="309"/>
      <c r="J790" s="309"/>
      <c r="K790" s="309"/>
    </row>
    <row r="791" spans="2:11" ht="12.75">
      <c r="B791" s="309"/>
      <c r="C791" s="309"/>
      <c r="D791" s="309"/>
      <c r="E791" s="310"/>
      <c r="F791" s="310"/>
      <c r="G791" s="310"/>
      <c r="H791" s="309"/>
      <c r="I791" s="309"/>
      <c r="J791" s="309"/>
      <c r="K791" s="309"/>
    </row>
    <row r="792" spans="2:11" ht="12.75">
      <c r="B792" s="309"/>
      <c r="C792" s="309"/>
      <c r="D792" s="309"/>
      <c r="E792" s="310"/>
      <c r="F792" s="310"/>
      <c r="G792" s="310"/>
      <c r="H792" s="309"/>
      <c r="I792" s="309"/>
      <c r="J792" s="309"/>
      <c r="K792" s="309"/>
    </row>
    <row r="793" spans="2:11" ht="12.75">
      <c r="B793" s="309"/>
      <c r="C793" s="309"/>
      <c r="D793" s="309"/>
      <c r="E793" s="310"/>
      <c r="F793" s="310"/>
      <c r="G793" s="310"/>
      <c r="H793" s="309"/>
      <c r="I793" s="309"/>
      <c r="J793" s="309"/>
      <c r="K793" s="309"/>
    </row>
    <row r="794" spans="2:11" ht="12.75">
      <c r="B794" s="309"/>
      <c r="C794" s="309"/>
      <c r="D794" s="309"/>
      <c r="E794" s="310"/>
      <c r="F794" s="310"/>
      <c r="G794" s="310"/>
      <c r="H794" s="309"/>
      <c r="I794" s="309"/>
      <c r="J794" s="309"/>
      <c r="K794" s="309"/>
    </row>
    <row r="795" spans="2:11" ht="12.75">
      <c r="B795" s="309"/>
      <c r="C795" s="309"/>
      <c r="D795" s="309"/>
      <c r="E795" s="310"/>
      <c r="F795" s="310"/>
      <c r="G795" s="310"/>
      <c r="H795" s="309"/>
      <c r="I795" s="309"/>
      <c r="J795" s="309"/>
      <c r="K795" s="309"/>
    </row>
    <row r="796" spans="2:11" ht="12.75">
      <c r="B796" s="309"/>
      <c r="C796" s="309"/>
      <c r="D796" s="309"/>
      <c r="E796" s="310"/>
      <c r="F796" s="310"/>
      <c r="G796" s="310"/>
      <c r="H796" s="309"/>
      <c r="I796" s="309"/>
      <c r="J796" s="309"/>
      <c r="K796" s="309"/>
    </row>
    <row r="797" spans="2:11" ht="12.75">
      <c r="B797" s="309"/>
      <c r="C797" s="309"/>
      <c r="D797" s="309"/>
      <c r="E797" s="310"/>
      <c r="F797" s="310"/>
      <c r="G797" s="310"/>
      <c r="H797" s="309"/>
      <c r="I797" s="309"/>
      <c r="J797" s="309"/>
      <c r="K797" s="309"/>
    </row>
    <row r="798" spans="2:11" ht="12.75">
      <c r="B798" s="309"/>
      <c r="C798" s="309"/>
      <c r="D798" s="309"/>
      <c r="E798" s="310"/>
      <c r="F798" s="310"/>
      <c r="G798" s="310"/>
      <c r="H798" s="309"/>
      <c r="I798" s="309"/>
      <c r="J798" s="309"/>
      <c r="K798" s="309"/>
    </row>
    <row r="799" spans="2:11" ht="12.75">
      <c r="B799" s="309"/>
      <c r="C799" s="309"/>
      <c r="D799" s="309"/>
      <c r="E799" s="310"/>
      <c r="F799" s="310"/>
      <c r="G799" s="310"/>
      <c r="H799" s="309"/>
      <c r="I799" s="309"/>
      <c r="J799" s="309"/>
      <c r="K799" s="309"/>
    </row>
    <row r="800" spans="2:11" ht="12.75">
      <c r="B800" s="309"/>
      <c r="C800" s="309"/>
      <c r="D800" s="309"/>
      <c r="E800" s="310"/>
      <c r="F800" s="310"/>
      <c r="G800" s="310"/>
      <c r="H800" s="309"/>
      <c r="I800" s="309"/>
      <c r="J800" s="309"/>
      <c r="K800" s="309"/>
    </row>
    <row r="801" spans="2:11" ht="12.75">
      <c r="B801" s="309"/>
      <c r="C801" s="309"/>
      <c r="D801" s="309"/>
      <c r="E801" s="310"/>
      <c r="F801" s="310"/>
      <c r="G801" s="310"/>
      <c r="H801" s="309"/>
      <c r="I801" s="309"/>
      <c r="J801" s="309"/>
      <c r="K801" s="309"/>
    </row>
    <row r="802" spans="2:11" ht="12.75">
      <c r="B802" s="309"/>
      <c r="C802" s="309"/>
      <c r="D802" s="309"/>
      <c r="E802" s="310"/>
      <c r="F802" s="310"/>
      <c r="G802" s="310"/>
      <c r="H802" s="309"/>
      <c r="I802" s="309"/>
      <c r="J802" s="309"/>
      <c r="K802" s="309"/>
    </row>
    <row r="803" spans="2:11" ht="12.75">
      <c r="B803" s="309"/>
      <c r="C803" s="309"/>
      <c r="D803" s="309"/>
      <c r="E803" s="310"/>
      <c r="F803" s="310"/>
      <c r="G803" s="310"/>
      <c r="H803" s="309"/>
      <c r="I803" s="309"/>
      <c r="J803" s="309"/>
      <c r="K803" s="309"/>
    </row>
    <row r="804" spans="2:11" ht="12.75">
      <c r="B804" s="309"/>
      <c r="C804" s="309"/>
      <c r="D804" s="309"/>
      <c r="E804" s="310"/>
      <c r="F804" s="310"/>
      <c r="G804" s="310"/>
      <c r="H804" s="309"/>
      <c r="I804" s="309"/>
      <c r="J804" s="309"/>
      <c r="K804" s="309"/>
    </row>
    <row r="805" spans="2:11" ht="12.75">
      <c r="B805" s="309"/>
      <c r="C805" s="309"/>
      <c r="D805" s="309"/>
      <c r="E805" s="310"/>
      <c r="F805" s="310"/>
      <c r="G805" s="310"/>
      <c r="H805" s="309"/>
      <c r="I805" s="309"/>
      <c r="J805" s="309"/>
      <c r="K805" s="309"/>
    </row>
    <row r="806" spans="2:11" ht="12.75">
      <c r="B806" s="309"/>
      <c r="C806" s="309"/>
      <c r="D806" s="309"/>
      <c r="E806" s="310"/>
      <c r="F806" s="310"/>
      <c r="G806" s="310"/>
      <c r="H806" s="309"/>
      <c r="I806" s="309"/>
      <c r="J806" s="309"/>
      <c r="K806" s="309"/>
    </row>
    <row r="807" spans="2:11" ht="12.75">
      <c r="B807" s="309"/>
      <c r="C807" s="309"/>
      <c r="D807" s="309"/>
      <c r="E807" s="310"/>
      <c r="F807" s="310"/>
      <c r="G807" s="310"/>
      <c r="H807" s="309"/>
      <c r="I807" s="309"/>
      <c r="J807" s="309"/>
      <c r="K807" s="309"/>
    </row>
    <row r="808" spans="2:11" ht="12.75">
      <c r="B808" s="309"/>
      <c r="C808" s="309"/>
      <c r="D808" s="309"/>
      <c r="E808" s="310"/>
      <c r="F808" s="310"/>
      <c r="G808" s="310"/>
      <c r="H808" s="309"/>
      <c r="I808" s="309"/>
      <c r="J808" s="309"/>
      <c r="K808" s="309"/>
    </row>
    <row r="809" spans="2:11" ht="12.75">
      <c r="B809" s="309"/>
      <c r="C809" s="309"/>
      <c r="D809" s="309"/>
      <c r="E809" s="310"/>
      <c r="F809" s="310"/>
      <c r="G809" s="310"/>
      <c r="H809" s="309"/>
      <c r="I809" s="309"/>
      <c r="J809" s="309"/>
      <c r="K809" s="309"/>
    </row>
    <row r="810" spans="2:11" ht="12.75">
      <c r="B810" s="309"/>
      <c r="C810" s="309"/>
      <c r="D810" s="309"/>
      <c r="E810" s="310"/>
      <c r="F810" s="310"/>
      <c r="G810" s="310"/>
      <c r="H810" s="309"/>
      <c r="I810" s="309"/>
      <c r="J810" s="309"/>
      <c r="K810" s="309"/>
    </row>
    <row r="811" spans="2:11" ht="12.75">
      <c r="B811" s="309"/>
      <c r="C811" s="309"/>
      <c r="D811" s="309"/>
      <c r="E811" s="310"/>
      <c r="F811" s="310"/>
      <c r="G811" s="310"/>
      <c r="H811" s="309"/>
      <c r="I811" s="309"/>
      <c r="J811" s="309"/>
      <c r="K811" s="309"/>
    </row>
    <row r="812" spans="2:11" ht="12.75">
      <c r="B812" s="309"/>
      <c r="C812" s="309"/>
      <c r="D812" s="309"/>
      <c r="E812" s="310"/>
      <c r="F812" s="310"/>
      <c r="G812" s="310"/>
      <c r="H812" s="309"/>
      <c r="I812" s="309"/>
      <c r="J812" s="309"/>
      <c r="K812" s="309"/>
    </row>
    <row r="813" spans="2:11" ht="12.75">
      <c r="B813" s="309"/>
      <c r="C813" s="309"/>
      <c r="D813" s="309"/>
      <c r="E813" s="310"/>
      <c r="F813" s="310"/>
      <c r="G813" s="310"/>
      <c r="H813" s="309"/>
      <c r="I813" s="309"/>
      <c r="J813" s="309"/>
      <c r="K813" s="309"/>
    </row>
    <row r="814" spans="2:11" ht="12.75">
      <c r="B814" s="309"/>
      <c r="C814" s="309"/>
      <c r="D814" s="309"/>
      <c r="E814" s="310"/>
      <c r="F814" s="310"/>
      <c r="G814" s="310"/>
      <c r="H814" s="309"/>
      <c r="I814" s="309"/>
      <c r="J814" s="309"/>
      <c r="K814" s="309"/>
    </row>
    <row r="815" spans="2:11" ht="12.75">
      <c r="B815" s="309"/>
      <c r="C815" s="309"/>
      <c r="D815" s="309"/>
      <c r="E815" s="310"/>
      <c r="F815" s="310"/>
      <c r="G815" s="310"/>
      <c r="H815" s="309"/>
      <c r="I815" s="309"/>
      <c r="J815" s="309"/>
      <c r="K815" s="309"/>
    </row>
    <row r="816" spans="2:11" ht="12.75">
      <c r="B816" s="309"/>
      <c r="C816" s="309"/>
      <c r="D816" s="309"/>
      <c r="E816" s="310"/>
      <c r="F816" s="310"/>
      <c r="G816" s="310"/>
      <c r="H816" s="309"/>
      <c r="I816" s="309"/>
      <c r="J816" s="309"/>
      <c r="K816" s="309"/>
    </row>
    <row r="817" spans="2:11" ht="12.75">
      <c r="B817" s="309"/>
      <c r="C817" s="309"/>
      <c r="D817" s="309"/>
      <c r="E817" s="310"/>
      <c r="F817" s="310"/>
      <c r="G817" s="310"/>
      <c r="H817" s="309"/>
      <c r="I817" s="309"/>
      <c r="J817" s="309"/>
      <c r="K817" s="309"/>
    </row>
    <row r="818" spans="2:11" ht="12.75">
      <c r="B818" s="309"/>
      <c r="C818" s="309"/>
      <c r="D818" s="309"/>
      <c r="E818" s="310"/>
      <c r="F818" s="310"/>
      <c r="G818" s="310"/>
      <c r="H818" s="309"/>
      <c r="I818" s="309"/>
      <c r="J818" s="309"/>
      <c r="K818" s="309"/>
    </row>
    <row r="819" spans="2:11" ht="12.75">
      <c r="B819" s="309"/>
      <c r="C819" s="309"/>
      <c r="D819" s="309"/>
      <c r="E819" s="310"/>
      <c r="F819" s="310"/>
      <c r="G819" s="310"/>
      <c r="H819" s="309"/>
      <c r="I819" s="309"/>
      <c r="J819" s="309"/>
      <c r="K819" s="309"/>
    </row>
    <row r="820" spans="2:11" ht="12.75">
      <c r="B820" s="309"/>
      <c r="C820" s="309"/>
      <c r="D820" s="309"/>
      <c r="E820" s="310"/>
      <c r="F820" s="310"/>
      <c r="G820" s="310"/>
      <c r="H820" s="309"/>
      <c r="I820" s="309"/>
      <c r="J820" s="309"/>
      <c r="K820" s="309"/>
    </row>
    <row r="821" spans="2:11" ht="12.75">
      <c r="B821" s="309"/>
      <c r="C821" s="309"/>
      <c r="D821" s="309"/>
      <c r="E821" s="310"/>
      <c r="F821" s="310"/>
      <c r="G821" s="310"/>
      <c r="H821" s="309"/>
      <c r="I821" s="309"/>
      <c r="J821" s="309"/>
      <c r="K821" s="309"/>
    </row>
    <row r="822" spans="2:11" ht="12.75">
      <c r="B822" s="309"/>
      <c r="C822" s="309"/>
      <c r="D822" s="309"/>
      <c r="E822" s="310"/>
      <c r="F822" s="310"/>
      <c r="G822" s="310"/>
      <c r="H822" s="309"/>
      <c r="I822" s="309"/>
      <c r="J822" s="309"/>
      <c r="K822" s="309"/>
    </row>
    <row r="823" spans="2:11" ht="12.75">
      <c r="B823" s="309"/>
      <c r="C823" s="309"/>
      <c r="D823" s="309"/>
      <c r="E823" s="310"/>
      <c r="F823" s="310"/>
      <c r="G823" s="310"/>
      <c r="H823" s="309"/>
      <c r="I823" s="309"/>
      <c r="J823" s="309"/>
      <c r="K823" s="309"/>
    </row>
    <row r="824" spans="2:11" ht="12.75">
      <c r="B824" s="309"/>
      <c r="C824" s="309"/>
      <c r="D824" s="309"/>
      <c r="E824" s="310"/>
      <c r="F824" s="310"/>
      <c r="G824" s="310"/>
      <c r="H824" s="309"/>
      <c r="I824" s="309"/>
      <c r="J824" s="309"/>
      <c r="K824" s="309"/>
    </row>
    <row r="825" spans="2:11" ht="12.75">
      <c r="B825" s="309"/>
      <c r="C825" s="309"/>
      <c r="D825" s="309"/>
      <c r="E825" s="310"/>
      <c r="F825" s="310"/>
      <c r="G825" s="310"/>
      <c r="H825" s="309"/>
      <c r="I825" s="309"/>
      <c r="J825" s="309"/>
      <c r="K825" s="309"/>
    </row>
    <row r="826" spans="2:11" ht="12.75">
      <c r="B826" s="309"/>
      <c r="C826" s="309"/>
      <c r="D826" s="309"/>
      <c r="E826" s="310"/>
      <c r="F826" s="310"/>
      <c r="G826" s="310"/>
      <c r="H826" s="309"/>
      <c r="I826" s="309"/>
      <c r="J826" s="309"/>
      <c r="K826" s="309"/>
    </row>
    <row r="827" spans="2:11" ht="12.75">
      <c r="B827" s="309"/>
      <c r="C827" s="309"/>
      <c r="D827" s="309"/>
      <c r="E827" s="310"/>
      <c r="F827" s="310"/>
      <c r="G827" s="310"/>
      <c r="H827" s="309"/>
      <c r="I827" s="309"/>
      <c r="J827" s="309"/>
      <c r="K827" s="309"/>
    </row>
    <row r="828" spans="2:11" ht="12.75">
      <c r="B828" s="309"/>
      <c r="C828" s="309"/>
      <c r="D828" s="309"/>
      <c r="E828" s="310"/>
      <c r="F828" s="310"/>
      <c r="G828" s="310"/>
      <c r="H828" s="309"/>
      <c r="I828" s="309"/>
      <c r="J828" s="309"/>
      <c r="K828" s="309"/>
    </row>
    <row r="829" spans="2:11" ht="12.75">
      <c r="B829" s="309"/>
      <c r="C829" s="309"/>
      <c r="D829" s="309"/>
      <c r="E829" s="310"/>
      <c r="F829" s="310"/>
      <c r="G829" s="310"/>
      <c r="H829" s="309"/>
      <c r="I829" s="309"/>
      <c r="J829" s="309"/>
      <c r="K829" s="309"/>
    </row>
    <row r="830" spans="2:11" ht="12.75">
      <c r="B830" s="309"/>
      <c r="C830" s="309"/>
      <c r="D830" s="309"/>
      <c r="E830" s="310"/>
      <c r="F830" s="310"/>
      <c r="G830" s="310"/>
      <c r="H830" s="309"/>
      <c r="I830" s="309"/>
      <c r="J830" s="309"/>
      <c r="K830" s="309"/>
    </row>
    <row r="831" spans="2:11" ht="12.75">
      <c r="B831" s="309"/>
      <c r="C831" s="309"/>
      <c r="D831" s="309"/>
      <c r="E831" s="310"/>
      <c r="F831" s="310"/>
      <c r="G831" s="310"/>
      <c r="H831" s="309"/>
      <c r="I831" s="309"/>
      <c r="J831" s="309"/>
      <c r="K831" s="309"/>
    </row>
    <row r="832" spans="2:11" ht="12.75">
      <c r="B832" s="309"/>
      <c r="C832" s="309"/>
      <c r="D832" s="309"/>
      <c r="E832" s="310"/>
      <c r="F832" s="310"/>
      <c r="G832" s="310"/>
      <c r="H832" s="309"/>
      <c r="I832" s="309"/>
      <c r="J832" s="309"/>
      <c r="K832" s="309"/>
    </row>
    <row r="833" spans="2:11" ht="12.75">
      <c r="B833" s="309"/>
      <c r="C833" s="309"/>
      <c r="D833" s="309"/>
      <c r="E833" s="310"/>
      <c r="F833" s="310"/>
      <c r="G833" s="310"/>
      <c r="H833" s="309"/>
      <c r="I833" s="309"/>
      <c r="J833" s="309"/>
      <c r="K833" s="309"/>
    </row>
    <row r="834" spans="2:11" ht="12.75">
      <c r="B834" s="309"/>
      <c r="C834" s="309"/>
      <c r="D834" s="309"/>
      <c r="E834" s="310"/>
      <c r="F834" s="310"/>
      <c r="G834" s="310"/>
      <c r="H834" s="309"/>
      <c r="I834" s="309"/>
      <c r="J834" s="309"/>
      <c r="K834" s="309"/>
    </row>
    <row r="835" spans="2:11" ht="12.75">
      <c r="B835" s="309"/>
      <c r="C835" s="309"/>
      <c r="D835" s="309"/>
      <c r="E835" s="310"/>
      <c r="F835" s="310"/>
      <c r="G835" s="310"/>
      <c r="H835" s="309"/>
      <c r="I835" s="309"/>
      <c r="J835" s="309"/>
      <c r="K835" s="309"/>
    </row>
    <row r="836" spans="2:11" ht="12.75">
      <c r="B836" s="309"/>
      <c r="C836" s="309"/>
      <c r="D836" s="309"/>
      <c r="E836" s="310"/>
      <c r="F836" s="310"/>
      <c r="G836" s="310"/>
      <c r="H836" s="309"/>
      <c r="I836" s="309"/>
      <c r="J836" s="309"/>
      <c r="K836" s="309"/>
    </row>
    <row r="837" spans="2:11" ht="12.75">
      <c r="B837" s="309"/>
      <c r="C837" s="309"/>
      <c r="D837" s="309"/>
      <c r="E837" s="310"/>
      <c r="F837" s="310"/>
      <c r="G837" s="310"/>
      <c r="H837" s="309"/>
      <c r="I837" s="309"/>
      <c r="J837" s="309"/>
      <c r="K837" s="309"/>
    </row>
    <row r="838" spans="2:11" ht="12.75">
      <c r="B838" s="309"/>
      <c r="C838" s="309"/>
      <c r="D838" s="309"/>
      <c r="E838" s="310"/>
      <c r="F838" s="310"/>
      <c r="G838" s="310"/>
      <c r="H838" s="309"/>
      <c r="I838" s="309"/>
      <c r="J838" s="309"/>
      <c r="K838" s="309"/>
    </row>
    <row r="839" spans="2:11" ht="12.75">
      <c r="B839" s="309"/>
      <c r="C839" s="309"/>
      <c r="D839" s="309"/>
      <c r="E839" s="310"/>
      <c r="F839" s="310"/>
      <c r="G839" s="310"/>
      <c r="H839" s="309"/>
      <c r="I839" s="309"/>
      <c r="J839" s="309"/>
      <c r="K839" s="309"/>
    </row>
    <row r="840" spans="2:11" ht="12.75">
      <c r="B840" s="309"/>
      <c r="C840" s="309"/>
      <c r="D840" s="309"/>
      <c r="E840" s="310"/>
      <c r="F840" s="310"/>
      <c r="G840" s="310"/>
      <c r="H840" s="309"/>
      <c r="I840" s="309"/>
      <c r="J840" s="309"/>
      <c r="K840" s="309"/>
    </row>
    <row r="841" spans="2:11" ht="12.75">
      <c r="B841" s="309"/>
      <c r="C841" s="309"/>
      <c r="D841" s="309"/>
      <c r="E841" s="310"/>
      <c r="F841" s="310"/>
      <c r="G841" s="310"/>
      <c r="H841" s="309"/>
      <c r="I841" s="309"/>
      <c r="J841" s="309"/>
      <c r="K841" s="309"/>
    </row>
    <row r="842" spans="2:11" ht="12.75">
      <c r="B842" s="309"/>
      <c r="C842" s="309"/>
      <c r="D842" s="309"/>
      <c r="E842" s="310"/>
      <c r="F842" s="310"/>
      <c r="G842" s="310"/>
      <c r="H842" s="309"/>
      <c r="I842" s="309"/>
      <c r="J842" s="309"/>
      <c r="K842" s="309"/>
    </row>
    <row r="843" spans="2:11" ht="12.75">
      <c r="B843" s="309"/>
      <c r="C843" s="309"/>
      <c r="D843" s="309"/>
      <c r="E843" s="310"/>
      <c r="F843" s="310"/>
      <c r="G843" s="310"/>
      <c r="H843" s="309"/>
      <c r="I843" s="309"/>
      <c r="J843" s="309"/>
      <c r="K843" s="309"/>
    </row>
    <row r="844" spans="2:11" ht="12.75">
      <c r="B844" s="309"/>
      <c r="C844" s="309"/>
      <c r="D844" s="309"/>
      <c r="E844" s="310"/>
      <c r="F844" s="310"/>
      <c r="G844" s="310"/>
      <c r="H844" s="309"/>
      <c r="I844" s="309"/>
      <c r="J844" s="309"/>
      <c r="K844" s="309"/>
    </row>
    <row r="845" spans="2:11" ht="12.75">
      <c r="B845" s="309"/>
      <c r="C845" s="309"/>
      <c r="D845" s="309"/>
      <c r="E845" s="310"/>
      <c r="F845" s="310"/>
      <c r="G845" s="310"/>
      <c r="H845" s="309"/>
      <c r="I845" s="309"/>
      <c r="J845" s="309"/>
      <c r="K845" s="309"/>
    </row>
    <row r="846" spans="2:11" ht="12.75">
      <c r="B846" s="309"/>
      <c r="C846" s="309"/>
      <c r="D846" s="309"/>
      <c r="E846" s="310"/>
      <c r="F846" s="310"/>
      <c r="G846" s="310"/>
      <c r="H846" s="309"/>
      <c r="I846" s="309"/>
      <c r="J846" s="309"/>
      <c r="K846" s="309"/>
    </row>
    <row r="847" spans="2:11" ht="12.75">
      <c r="B847" s="309"/>
      <c r="C847" s="309"/>
      <c r="D847" s="309"/>
      <c r="E847" s="310"/>
      <c r="F847" s="310"/>
      <c r="G847" s="310"/>
      <c r="H847" s="309"/>
      <c r="I847" s="309"/>
      <c r="J847" s="309"/>
      <c r="K847" s="309"/>
    </row>
    <row r="848" spans="2:11" ht="12.75">
      <c r="B848" s="309"/>
      <c r="C848" s="309"/>
      <c r="D848" s="309"/>
      <c r="E848" s="310"/>
      <c r="F848" s="310"/>
      <c r="G848" s="310"/>
      <c r="H848" s="309"/>
      <c r="I848" s="309"/>
      <c r="J848" s="309"/>
      <c r="K848" s="309"/>
    </row>
    <row r="849" spans="2:11" ht="12.75">
      <c r="B849" s="309"/>
      <c r="C849" s="309"/>
      <c r="D849" s="309"/>
      <c r="E849" s="310"/>
      <c r="F849" s="310"/>
      <c r="G849" s="310"/>
      <c r="H849" s="309"/>
      <c r="I849" s="309"/>
      <c r="J849" s="309"/>
      <c r="K849" s="309"/>
    </row>
    <row r="850" spans="2:11" ht="12.75">
      <c r="B850" s="309"/>
      <c r="C850" s="309"/>
      <c r="D850" s="309"/>
      <c r="E850" s="310"/>
      <c r="F850" s="310"/>
      <c r="G850" s="310"/>
      <c r="H850" s="309"/>
      <c r="I850" s="309"/>
      <c r="J850" s="309"/>
      <c r="K850" s="309"/>
    </row>
    <row r="851" spans="2:11" ht="12.75">
      <c r="B851" s="309"/>
      <c r="C851" s="309"/>
      <c r="D851" s="309"/>
      <c r="E851" s="310"/>
      <c r="F851" s="310"/>
      <c r="G851" s="310"/>
      <c r="H851" s="309"/>
      <c r="I851" s="309"/>
      <c r="J851" s="309"/>
      <c r="K851" s="309"/>
    </row>
    <row r="852" spans="2:11" ht="12.75">
      <c r="B852" s="309"/>
      <c r="C852" s="309"/>
      <c r="D852" s="309"/>
      <c r="E852" s="310"/>
      <c r="F852" s="310"/>
      <c r="G852" s="310"/>
      <c r="H852" s="309"/>
      <c r="I852" s="309"/>
      <c r="J852" s="309"/>
      <c r="K852" s="309"/>
    </row>
    <row r="853" spans="2:11" ht="12.75">
      <c r="B853" s="309"/>
      <c r="C853" s="309"/>
      <c r="D853" s="309"/>
      <c r="E853" s="310"/>
      <c r="F853" s="310"/>
      <c r="G853" s="310"/>
      <c r="H853" s="309"/>
      <c r="I853" s="309"/>
      <c r="J853" s="309"/>
      <c r="K853" s="309"/>
    </row>
    <row r="854" spans="2:11" ht="12.75">
      <c r="B854" s="309"/>
      <c r="C854" s="309"/>
      <c r="D854" s="309"/>
      <c r="E854" s="310"/>
      <c r="F854" s="310"/>
      <c r="G854" s="310"/>
      <c r="H854" s="309"/>
      <c r="I854" s="309"/>
      <c r="J854" s="309"/>
      <c r="K854" s="309"/>
    </row>
    <row r="855" spans="2:11" ht="12.75">
      <c r="B855" s="309"/>
      <c r="C855" s="309"/>
      <c r="D855" s="309"/>
      <c r="E855" s="310"/>
      <c r="F855" s="310"/>
      <c r="G855" s="310"/>
      <c r="H855" s="309"/>
      <c r="I855" s="309"/>
      <c r="J855" s="309"/>
      <c r="K855" s="309"/>
    </row>
    <row r="856" spans="2:11" ht="12.75">
      <c r="B856" s="309"/>
      <c r="C856" s="309"/>
      <c r="D856" s="309"/>
      <c r="E856" s="310"/>
      <c r="F856" s="310"/>
      <c r="G856" s="310"/>
      <c r="H856" s="309"/>
      <c r="I856" s="309"/>
      <c r="J856" s="309"/>
      <c r="K856" s="309"/>
    </row>
    <row r="857" spans="2:11" ht="12.75">
      <c r="B857" s="309"/>
      <c r="C857" s="309"/>
      <c r="D857" s="309"/>
      <c r="E857" s="310"/>
      <c r="F857" s="310"/>
      <c r="G857" s="310"/>
      <c r="H857" s="309"/>
      <c r="I857" s="309"/>
      <c r="J857" s="309"/>
      <c r="K857" s="309"/>
    </row>
    <row r="858" spans="2:11" ht="12.75">
      <c r="B858" s="309"/>
      <c r="C858" s="309"/>
      <c r="D858" s="309"/>
      <c r="E858" s="310"/>
      <c r="F858" s="310"/>
      <c r="G858" s="310"/>
      <c r="H858" s="309"/>
      <c r="I858" s="309"/>
      <c r="J858" s="309"/>
      <c r="K858" s="309"/>
    </row>
    <row r="859" spans="2:11" ht="12.75">
      <c r="B859" s="309"/>
      <c r="C859" s="309"/>
      <c r="D859" s="309"/>
      <c r="E859" s="310"/>
      <c r="F859" s="310"/>
      <c r="G859" s="310"/>
      <c r="H859" s="309"/>
      <c r="I859" s="309"/>
      <c r="J859" s="309"/>
      <c r="K859" s="309"/>
    </row>
    <row r="860" spans="2:11" ht="12.75">
      <c r="B860" s="309"/>
      <c r="C860" s="309"/>
      <c r="D860" s="309"/>
      <c r="E860" s="310"/>
      <c r="F860" s="310"/>
      <c r="G860" s="310"/>
      <c r="H860" s="309"/>
      <c r="I860" s="309"/>
      <c r="J860" s="309"/>
      <c r="K860" s="309"/>
    </row>
    <row r="861" spans="2:11" ht="12.75">
      <c r="B861" s="309"/>
      <c r="C861" s="309"/>
      <c r="D861" s="309"/>
      <c r="E861" s="310"/>
      <c r="F861" s="310"/>
      <c r="G861" s="310"/>
      <c r="H861" s="309"/>
      <c r="I861" s="309"/>
      <c r="J861" s="309"/>
      <c r="K861" s="309"/>
    </row>
    <row r="862" spans="2:11" ht="12.75">
      <c r="B862" s="309"/>
      <c r="C862" s="309"/>
      <c r="D862" s="309"/>
      <c r="E862" s="310"/>
      <c r="F862" s="310"/>
      <c r="G862" s="310"/>
      <c r="H862" s="309"/>
      <c r="I862" s="309"/>
      <c r="J862" s="309"/>
      <c r="K862" s="309"/>
    </row>
    <row r="863" spans="2:11" ht="12.75">
      <c r="B863" s="309"/>
      <c r="C863" s="309"/>
      <c r="D863" s="309"/>
      <c r="E863" s="310"/>
      <c r="F863" s="310"/>
      <c r="G863" s="310"/>
      <c r="H863" s="309"/>
      <c r="I863" s="309"/>
      <c r="J863" s="309"/>
      <c r="K863" s="309"/>
    </row>
    <row r="864" spans="2:11" ht="12.75">
      <c r="B864" s="309"/>
      <c r="C864" s="309"/>
      <c r="D864" s="309"/>
      <c r="E864" s="310"/>
      <c r="F864" s="310"/>
      <c r="G864" s="310"/>
      <c r="H864" s="309"/>
      <c r="I864" s="309"/>
      <c r="J864" s="309"/>
      <c r="K864" s="309"/>
    </row>
    <row r="865" spans="2:11" ht="12.75">
      <c r="B865" s="309"/>
      <c r="C865" s="309"/>
      <c r="D865" s="309"/>
      <c r="E865" s="310"/>
      <c r="F865" s="310"/>
      <c r="G865" s="310"/>
      <c r="H865" s="309"/>
      <c r="I865" s="309"/>
      <c r="J865" s="309"/>
      <c r="K865" s="309"/>
    </row>
    <row r="866" spans="2:11" ht="12.75">
      <c r="B866" s="309"/>
      <c r="C866" s="309"/>
      <c r="D866" s="309"/>
      <c r="E866" s="310"/>
      <c r="F866" s="310"/>
      <c r="G866" s="310"/>
      <c r="H866" s="309"/>
      <c r="I866" s="309"/>
      <c r="J866" s="309"/>
      <c r="K866" s="309"/>
    </row>
    <row r="867" spans="2:11" ht="12.75">
      <c r="B867" s="309"/>
      <c r="C867" s="309"/>
      <c r="D867" s="309"/>
      <c r="E867" s="310"/>
      <c r="F867" s="310"/>
      <c r="G867" s="310"/>
      <c r="H867" s="309"/>
      <c r="I867" s="309"/>
      <c r="J867" s="309"/>
      <c r="K867" s="309"/>
    </row>
    <row r="868" spans="2:11" ht="12.75">
      <c r="B868" s="309"/>
      <c r="C868" s="309"/>
      <c r="D868" s="309"/>
      <c r="E868" s="310"/>
      <c r="F868" s="310"/>
      <c r="G868" s="310"/>
      <c r="H868" s="309"/>
      <c r="I868" s="309"/>
      <c r="J868" s="309"/>
      <c r="K868" s="309"/>
    </row>
    <row r="869" spans="2:11" ht="12.75">
      <c r="B869" s="309"/>
      <c r="C869" s="309"/>
      <c r="D869" s="309"/>
      <c r="E869" s="310"/>
      <c r="F869" s="310"/>
      <c r="G869" s="310"/>
      <c r="H869" s="309"/>
      <c r="I869" s="309"/>
      <c r="J869" s="309"/>
      <c r="K869" s="309"/>
    </row>
    <row r="870" spans="2:11" ht="12.75">
      <c r="B870" s="309"/>
      <c r="C870" s="309"/>
      <c r="D870" s="309"/>
      <c r="E870" s="310"/>
      <c r="F870" s="310"/>
      <c r="G870" s="310"/>
      <c r="H870" s="309"/>
      <c r="I870" s="309"/>
      <c r="J870" s="309"/>
      <c r="K870" s="309"/>
    </row>
    <row r="871" spans="2:11" ht="12.75">
      <c r="B871" s="309"/>
      <c r="C871" s="309"/>
      <c r="D871" s="309"/>
      <c r="E871" s="310"/>
      <c r="F871" s="310"/>
      <c r="G871" s="310"/>
      <c r="H871" s="309"/>
      <c r="I871" s="309"/>
      <c r="J871" s="309"/>
      <c r="K871" s="309"/>
    </row>
    <row r="872" spans="2:11" ht="12.75">
      <c r="B872" s="309"/>
      <c r="C872" s="309"/>
      <c r="D872" s="309"/>
      <c r="E872" s="310"/>
      <c r="F872" s="310"/>
      <c r="G872" s="310"/>
      <c r="H872" s="309"/>
      <c r="I872" s="309"/>
      <c r="J872" s="309"/>
      <c r="K872" s="309"/>
    </row>
    <row r="873" spans="2:11" ht="12.75">
      <c r="B873" s="309"/>
      <c r="C873" s="309"/>
      <c r="D873" s="309"/>
      <c r="E873" s="310"/>
      <c r="F873" s="310"/>
      <c r="G873" s="310"/>
      <c r="H873" s="309"/>
      <c r="I873" s="309"/>
      <c r="J873" s="309"/>
      <c r="K873" s="309"/>
    </row>
    <row r="874" spans="2:11" ht="12.75">
      <c r="B874" s="309"/>
      <c r="C874" s="309"/>
      <c r="D874" s="309"/>
      <c r="E874" s="310"/>
      <c r="F874" s="310"/>
      <c r="G874" s="310"/>
      <c r="H874" s="309"/>
      <c r="I874" s="309"/>
      <c r="J874" s="309"/>
      <c r="K874" s="309"/>
    </row>
    <row r="875" spans="2:11" ht="12.75">
      <c r="B875" s="309"/>
      <c r="C875" s="309"/>
      <c r="D875" s="309"/>
      <c r="E875" s="310"/>
      <c r="F875" s="310"/>
      <c r="G875" s="310"/>
      <c r="H875" s="309"/>
      <c r="I875" s="309"/>
      <c r="J875" s="309"/>
      <c r="K875" s="309"/>
    </row>
    <row r="876" spans="2:11" ht="12.75">
      <c r="B876" s="309"/>
      <c r="C876" s="309"/>
      <c r="D876" s="309"/>
      <c r="E876" s="310"/>
      <c r="F876" s="310"/>
      <c r="G876" s="310"/>
      <c r="H876" s="309"/>
      <c r="I876" s="309"/>
      <c r="J876" s="309"/>
      <c r="K876" s="309"/>
    </row>
    <row r="877" spans="2:11" ht="12.75">
      <c r="B877" s="309"/>
      <c r="C877" s="309"/>
      <c r="D877" s="309"/>
      <c r="E877" s="310"/>
      <c r="F877" s="310"/>
      <c r="G877" s="310"/>
      <c r="H877" s="309"/>
      <c r="I877" s="309"/>
      <c r="J877" s="309"/>
      <c r="K877" s="309"/>
    </row>
    <row r="878" spans="2:11" ht="12.75">
      <c r="B878" s="309"/>
      <c r="C878" s="309"/>
      <c r="D878" s="309"/>
      <c r="E878" s="310"/>
      <c r="F878" s="310"/>
      <c r="G878" s="310"/>
      <c r="H878" s="309"/>
      <c r="I878" s="309"/>
      <c r="J878" s="309"/>
      <c r="K878" s="309"/>
    </row>
    <row r="879" spans="2:11" ht="12.75">
      <c r="B879" s="309"/>
      <c r="C879" s="309"/>
      <c r="D879" s="309"/>
      <c r="E879" s="310"/>
      <c r="F879" s="310"/>
      <c r="G879" s="310"/>
      <c r="H879" s="309"/>
      <c r="I879" s="309"/>
      <c r="J879" s="309"/>
      <c r="K879" s="309"/>
    </row>
    <row r="880" spans="2:11" ht="12.75">
      <c r="B880" s="309"/>
      <c r="C880" s="309"/>
      <c r="D880" s="309"/>
      <c r="E880" s="310"/>
      <c r="F880" s="310"/>
      <c r="G880" s="310"/>
      <c r="H880" s="309"/>
      <c r="I880" s="309"/>
      <c r="J880" s="309"/>
      <c r="K880" s="309"/>
    </row>
    <row r="881" spans="2:11" ht="12.75">
      <c r="B881" s="309"/>
      <c r="C881" s="309"/>
      <c r="D881" s="309"/>
      <c r="E881" s="310"/>
      <c r="F881" s="310"/>
      <c r="G881" s="310"/>
      <c r="H881" s="309"/>
      <c r="I881" s="309"/>
      <c r="J881" s="309"/>
      <c r="K881" s="309"/>
    </row>
    <row r="882" spans="2:11" ht="12.75">
      <c r="B882" s="309"/>
      <c r="C882" s="309"/>
      <c r="D882" s="309"/>
      <c r="E882" s="310"/>
      <c r="F882" s="310"/>
      <c r="G882" s="310"/>
      <c r="H882" s="309"/>
      <c r="I882" s="309"/>
      <c r="J882" s="309"/>
      <c r="K882" s="309"/>
    </row>
    <row r="883" spans="2:11" ht="12.75">
      <c r="B883" s="309"/>
      <c r="C883" s="309"/>
      <c r="D883" s="309"/>
      <c r="E883" s="310"/>
      <c r="F883" s="310"/>
      <c r="G883" s="310"/>
      <c r="H883" s="309"/>
      <c r="I883" s="309"/>
      <c r="J883" s="309"/>
      <c r="K883" s="309"/>
    </row>
    <row r="884" spans="2:11" ht="12.75">
      <c r="B884" s="309"/>
      <c r="C884" s="309"/>
      <c r="D884" s="309"/>
      <c r="E884" s="310"/>
      <c r="F884" s="310"/>
      <c r="G884" s="310"/>
      <c r="H884" s="309"/>
      <c r="I884" s="309"/>
      <c r="J884" s="309"/>
      <c r="K884" s="309"/>
    </row>
    <row r="885" spans="2:11" ht="12.75">
      <c r="B885" s="309"/>
      <c r="C885" s="309"/>
      <c r="D885" s="309"/>
      <c r="E885" s="310"/>
      <c r="F885" s="310"/>
      <c r="G885" s="310"/>
      <c r="H885" s="309"/>
      <c r="I885" s="309"/>
      <c r="J885" s="309"/>
      <c r="K885" s="309"/>
    </row>
    <row r="886" spans="2:11" ht="12.75">
      <c r="B886" s="309"/>
      <c r="C886" s="309"/>
      <c r="D886" s="309"/>
      <c r="E886" s="310"/>
      <c r="F886" s="310"/>
      <c r="G886" s="310"/>
      <c r="H886" s="309"/>
      <c r="I886" s="309"/>
      <c r="J886" s="309"/>
      <c r="K886" s="309"/>
    </row>
    <row r="887" spans="2:11" ht="12.75">
      <c r="B887" s="309"/>
      <c r="C887" s="309"/>
      <c r="D887" s="309"/>
      <c r="E887" s="310"/>
      <c r="F887" s="310"/>
      <c r="G887" s="310"/>
      <c r="H887" s="309"/>
      <c r="I887" s="309"/>
      <c r="J887" s="309"/>
      <c r="K887" s="309"/>
    </row>
    <row r="888" spans="2:11" ht="12.75">
      <c r="B888" s="309"/>
      <c r="C888" s="309"/>
      <c r="D888" s="309"/>
      <c r="E888" s="310"/>
      <c r="F888" s="310"/>
      <c r="G888" s="310"/>
      <c r="H888" s="309"/>
      <c r="I888" s="309"/>
      <c r="J888" s="309"/>
      <c r="K888" s="309"/>
    </row>
    <row r="889" spans="2:11" ht="12.75">
      <c r="B889" s="309"/>
      <c r="C889" s="309"/>
      <c r="D889" s="309"/>
      <c r="E889" s="310"/>
      <c r="F889" s="310"/>
      <c r="G889" s="310"/>
      <c r="H889" s="309"/>
      <c r="I889" s="309"/>
      <c r="J889" s="309"/>
      <c r="K889" s="309"/>
    </row>
    <row r="890" spans="2:11" ht="12.75">
      <c r="B890" s="309"/>
      <c r="C890" s="309"/>
      <c r="D890" s="309"/>
      <c r="E890" s="310"/>
      <c r="F890" s="310"/>
      <c r="G890" s="310"/>
      <c r="H890" s="309"/>
      <c r="I890" s="309"/>
      <c r="J890" s="309"/>
      <c r="K890" s="309"/>
    </row>
    <row r="891" spans="2:11" ht="12.75">
      <c r="B891" s="309"/>
      <c r="C891" s="309"/>
      <c r="D891" s="309"/>
      <c r="E891" s="310"/>
      <c r="F891" s="310"/>
      <c r="G891" s="310"/>
      <c r="H891" s="309"/>
      <c r="I891" s="309"/>
      <c r="J891" s="309"/>
      <c r="K891" s="309"/>
    </row>
    <row r="892" spans="2:11" ht="12.75">
      <c r="B892" s="309"/>
      <c r="C892" s="309"/>
      <c r="D892" s="309"/>
      <c r="E892" s="310"/>
      <c r="F892" s="310"/>
      <c r="G892" s="310"/>
      <c r="H892" s="309"/>
      <c r="I892" s="309"/>
      <c r="J892" s="309"/>
      <c r="K892" s="309"/>
    </row>
    <row r="893" spans="2:11" ht="12.75">
      <c r="B893" s="309"/>
      <c r="C893" s="309"/>
      <c r="D893" s="309"/>
      <c r="E893" s="310"/>
      <c r="F893" s="310"/>
      <c r="G893" s="310"/>
      <c r="H893" s="309"/>
      <c r="I893" s="309"/>
      <c r="J893" s="309"/>
      <c r="K893" s="309"/>
    </row>
    <row r="894" spans="2:11" ht="12.75">
      <c r="B894" s="309"/>
      <c r="C894" s="309"/>
      <c r="D894" s="309"/>
      <c r="E894" s="310"/>
      <c r="F894" s="310"/>
      <c r="G894" s="310"/>
      <c r="H894" s="309"/>
      <c r="I894" s="309"/>
      <c r="J894" s="309"/>
      <c r="K894" s="309"/>
    </row>
    <row r="895" spans="2:11" ht="12.75">
      <c r="B895" s="309"/>
      <c r="C895" s="309"/>
      <c r="D895" s="309"/>
      <c r="E895" s="310"/>
      <c r="F895" s="310"/>
      <c r="G895" s="310"/>
      <c r="H895" s="309"/>
      <c r="I895" s="309"/>
      <c r="J895" s="309"/>
      <c r="K895" s="309"/>
    </row>
    <row r="896" spans="2:11" ht="12.75">
      <c r="B896" s="309"/>
      <c r="C896" s="309"/>
      <c r="D896" s="309"/>
      <c r="E896" s="310"/>
      <c r="F896" s="310"/>
      <c r="G896" s="310"/>
      <c r="H896" s="309"/>
      <c r="I896" s="309"/>
      <c r="J896" s="309"/>
      <c r="K896" s="309"/>
    </row>
    <row r="897" spans="2:11" ht="12.75">
      <c r="B897" s="309"/>
      <c r="C897" s="309"/>
      <c r="D897" s="309"/>
      <c r="E897" s="310"/>
      <c r="F897" s="310"/>
      <c r="G897" s="310"/>
      <c r="H897" s="309"/>
      <c r="I897" s="309"/>
      <c r="J897" s="309"/>
      <c r="K897" s="309"/>
    </row>
    <row r="898" spans="2:11" ht="12.75">
      <c r="B898" s="309"/>
      <c r="C898" s="309"/>
      <c r="D898" s="309"/>
      <c r="E898" s="310"/>
      <c r="F898" s="310"/>
      <c r="G898" s="310"/>
      <c r="H898" s="309"/>
      <c r="I898" s="309"/>
      <c r="J898" s="309"/>
      <c r="K898" s="309"/>
    </row>
    <row r="899" spans="2:11" ht="12.75">
      <c r="B899" s="309"/>
      <c r="C899" s="309"/>
      <c r="D899" s="309"/>
      <c r="E899" s="310"/>
      <c r="F899" s="310"/>
      <c r="G899" s="310"/>
      <c r="H899" s="309"/>
      <c r="I899" s="309"/>
      <c r="J899" s="309"/>
      <c r="K899" s="309"/>
    </row>
    <row r="900" spans="2:11" ht="12.75">
      <c r="B900" s="309"/>
      <c r="C900" s="309"/>
      <c r="D900" s="309"/>
      <c r="E900" s="310"/>
      <c r="F900" s="310"/>
      <c r="G900" s="310"/>
      <c r="H900" s="309"/>
      <c r="I900" s="309"/>
      <c r="J900" s="309"/>
      <c r="K900" s="309"/>
    </row>
    <row r="901" spans="2:11" ht="12.75">
      <c r="B901" s="309"/>
      <c r="C901" s="309"/>
      <c r="D901" s="309"/>
      <c r="E901" s="310"/>
      <c r="F901" s="310"/>
      <c r="G901" s="310"/>
      <c r="H901" s="309"/>
      <c r="I901" s="309"/>
      <c r="J901" s="309"/>
      <c r="K901" s="309"/>
    </row>
    <row r="902" spans="2:11" ht="12.75">
      <c r="B902" s="309"/>
      <c r="C902" s="309"/>
      <c r="D902" s="309"/>
      <c r="E902" s="310"/>
      <c r="F902" s="310"/>
      <c r="G902" s="310"/>
      <c r="H902" s="309"/>
      <c r="I902" s="309"/>
      <c r="J902" s="309"/>
      <c r="K902" s="309"/>
    </row>
    <row r="903" spans="2:11" ht="12.75">
      <c r="B903" s="309"/>
      <c r="C903" s="309"/>
      <c r="D903" s="309"/>
      <c r="E903" s="310"/>
      <c r="F903" s="310"/>
      <c r="G903" s="310"/>
      <c r="H903" s="309"/>
      <c r="I903" s="309"/>
      <c r="J903" s="309"/>
      <c r="K903" s="309"/>
    </row>
    <row r="904" spans="2:11" ht="12.75">
      <c r="B904" s="309"/>
      <c r="C904" s="309"/>
      <c r="D904" s="309"/>
      <c r="E904" s="310"/>
      <c r="F904" s="310"/>
      <c r="G904" s="310"/>
      <c r="H904" s="309"/>
      <c r="I904" s="309"/>
      <c r="J904" s="309"/>
      <c r="K904" s="309"/>
    </row>
    <row r="905" spans="2:11" ht="12.75">
      <c r="B905" s="309"/>
      <c r="C905" s="309"/>
      <c r="D905" s="309"/>
      <c r="E905" s="310"/>
      <c r="F905" s="310"/>
      <c r="G905" s="310"/>
      <c r="H905" s="309"/>
      <c r="I905" s="309"/>
      <c r="J905" s="309"/>
      <c r="K905" s="309"/>
    </row>
    <row r="906" spans="2:11" ht="12.75">
      <c r="B906" s="309"/>
      <c r="C906" s="309"/>
      <c r="D906" s="309"/>
      <c r="E906" s="310"/>
      <c r="F906" s="310"/>
      <c r="G906" s="310"/>
      <c r="H906" s="309"/>
      <c r="I906" s="309"/>
      <c r="J906" s="309"/>
      <c r="K906" s="309"/>
    </row>
    <row r="907" spans="2:11" ht="12.75">
      <c r="B907" s="309"/>
      <c r="C907" s="309"/>
      <c r="D907" s="309"/>
      <c r="E907" s="310"/>
      <c r="F907" s="310"/>
      <c r="G907" s="310"/>
      <c r="H907" s="309"/>
      <c r="I907" s="309"/>
      <c r="J907" s="309"/>
      <c r="K907" s="309"/>
    </row>
    <row r="908" spans="2:11" ht="12.75">
      <c r="B908" s="309"/>
      <c r="C908" s="309"/>
      <c r="D908" s="309"/>
      <c r="E908" s="310"/>
      <c r="F908" s="310"/>
      <c r="G908" s="310"/>
      <c r="H908" s="309"/>
      <c r="I908" s="309"/>
      <c r="J908" s="309"/>
      <c r="K908" s="309"/>
    </row>
    <row r="909" spans="2:11" ht="12.75">
      <c r="B909" s="309"/>
      <c r="C909" s="309"/>
      <c r="D909" s="309"/>
      <c r="E909" s="310"/>
      <c r="F909" s="310"/>
      <c r="G909" s="310"/>
      <c r="H909" s="309"/>
      <c r="I909" s="309"/>
      <c r="J909" s="309"/>
      <c r="K909" s="309"/>
    </row>
    <row r="910" spans="2:11" ht="12.75">
      <c r="B910" s="309"/>
      <c r="C910" s="309"/>
      <c r="D910" s="309"/>
      <c r="E910" s="310"/>
      <c r="F910" s="310"/>
      <c r="G910" s="310"/>
      <c r="H910" s="309"/>
      <c r="I910" s="309"/>
      <c r="J910" s="309"/>
      <c r="K910" s="309"/>
    </row>
    <row r="911" spans="2:11" ht="12.75">
      <c r="B911" s="309"/>
      <c r="C911" s="309"/>
      <c r="D911" s="309"/>
      <c r="E911" s="310"/>
      <c r="F911" s="310"/>
      <c r="G911" s="310"/>
      <c r="H911" s="309"/>
      <c r="I911" s="309"/>
      <c r="J911" s="309"/>
      <c r="K911" s="309"/>
    </row>
    <row r="912" spans="2:11" ht="12.75">
      <c r="B912" s="309"/>
      <c r="C912" s="309"/>
      <c r="D912" s="309"/>
      <c r="E912" s="310"/>
      <c r="F912" s="310"/>
      <c r="G912" s="310"/>
      <c r="H912" s="309"/>
      <c r="I912" s="309"/>
      <c r="J912" s="309"/>
      <c r="K912" s="309"/>
    </row>
    <row r="913" spans="2:11" ht="12.75">
      <c r="B913" s="309"/>
      <c r="C913" s="309"/>
      <c r="D913" s="309"/>
      <c r="E913" s="310"/>
      <c r="F913" s="310"/>
      <c r="G913" s="310"/>
      <c r="H913" s="309"/>
      <c r="I913" s="309"/>
      <c r="J913" s="309"/>
      <c r="K913" s="309"/>
    </row>
    <row r="914" spans="2:11" ht="12.75">
      <c r="B914" s="309"/>
      <c r="C914" s="309"/>
      <c r="D914" s="309"/>
      <c r="E914" s="310"/>
      <c r="F914" s="310"/>
      <c r="G914" s="310"/>
      <c r="H914" s="309"/>
      <c r="I914" s="309"/>
      <c r="J914" s="309"/>
      <c r="K914" s="309"/>
    </row>
    <row r="915" spans="2:11" ht="12.75">
      <c r="B915" s="309"/>
      <c r="C915" s="309"/>
      <c r="D915" s="309"/>
      <c r="E915" s="309"/>
      <c r="F915" s="309"/>
      <c r="G915" s="309"/>
      <c r="H915" s="309"/>
      <c r="I915" s="309"/>
      <c r="J915" s="309"/>
      <c r="K915" s="309"/>
    </row>
  </sheetData>
  <sheetProtection/>
  <mergeCells count="139">
    <mergeCell ref="B9:C9"/>
    <mergeCell ref="B8:C8"/>
    <mergeCell ref="B11:C11"/>
    <mergeCell ref="D11:E11"/>
    <mergeCell ref="D8:F8"/>
    <mergeCell ref="H25:I25"/>
    <mergeCell ref="J8:K8"/>
    <mergeCell ref="J9:K9"/>
    <mergeCell ref="F11:H11"/>
    <mergeCell ref="H15:I15"/>
    <mergeCell ref="B1:K1"/>
    <mergeCell ref="H119:I119"/>
    <mergeCell ref="H120:I120"/>
    <mergeCell ref="H121:I121"/>
    <mergeCell ref="H109:I109"/>
    <mergeCell ref="H110:I110"/>
    <mergeCell ref="H111:I111"/>
    <mergeCell ref="H112:I112"/>
    <mergeCell ref="H101:I101"/>
    <mergeCell ref="H102:I102"/>
    <mergeCell ref="H122:I122"/>
    <mergeCell ref="J27:K27"/>
    <mergeCell ref="H113:I113"/>
    <mergeCell ref="H114:I114"/>
    <mergeCell ref="H115:I115"/>
    <mergeCell ref="H116:I116"/>
    <mergeCell ref="H117:I117"/>
    <mergeCell ref="H118:I118"/>
    <mergeCell ref="H107:I107"/>
    <mergeCell ref="H108:I108"/>
    <mergeCell ref="H105:I105"/>
    <mergeCell ref="H106:I106"/>
    <mergeCell ref="H95:I95"/>
    <mergeCell ref="H96:I96"/>
    <mergeCell ref="H97:I97"/>
    <mergeCell ref="H98:I98"/>
    <mergeCell ref="H99:I99"/>
    <mergeCell ref="H100:I100"/>
    <mergeCell ref="H93:I93"/>
    <mergeCell ref="H94:I94"/>
    <mergeCell ref="H103:I103"/>
    <mergeCell ref="H104:I104"/>
    <mergeCell ref="H89:I89"/>
    <mergeCell ref="H90:I90"/>
    <mergeCell ref="H91:I91"/>
    <mergeCell ref="H92:I92"/>
    <mergeCell ref="H85:I85"/>
    <mergeCell ref="H86:I86"/>
    <mergeCell ref="H87:I87"/>
    <mergeCell ref="H88:I88"/>
    <mergeCell ref="H81:I81"/>
    <mergeCell ref="H82:I82"/>
    <mergeCell ref="H83:I83"/>
    <mergeCell ref="H84:I84"/>
    <mergeCell ref="H77:I77"/>
    <mergeCell ref="H78:I78"/>
    <mergeCell ref="H79:I79"/>
    <mergeCell ref="H80:I80"/>
    <mergeCell ref="H73:I73"/>
    <mergeCell ref="H74:I74"/>
    <mergeCell ref="H75:I75"/>
    <mergeCell ref="H76:I76"/>
    <mergeCell ref="H69:I69"/>
    <mergeCell ref="H70:I70"/>
    <mergeCell ref="H71:I71"/>
    <mergeCell ref="H72:I72"/>
    <mergeCell ref="H65:I65"/>
    <mergeCell ref="H66:I66"/>
    <mergeCell ref="H67:I67"/>
    <mergeCell ref="H68:I68"/>
    <mergeCell ref="H61:I61"/>
    <mergeCell ref="H62:I62"/>
    <mergeCell ref="H63:I63"/>
    <mergeCell ref="H64:I64"/>
    <mergeCell ref="H57:I57"/>
    <mergeCell ref="H58:I58"/>
    <mergeCell ref="H59:I59"/>
    <mergeCell ref="H60:I60"/>
    <mergeCell ref="H53:I53"/>
    <mergeCell ref="H54:I54"/>
    <mergeCell ref="H55:I55"/>
    <mergeCell ref="H56:I56"/>
    <mergeCell ref="H49:I49"/>
    <mergeCell ref="H50:I50"/>
    <mergeCell ref="H51:I51"/>
    <mergeCell ref="H52:I52"/>
    <mergeCell ref="H45:I45"/>
    <mergeCell ref="H46:I46"/>
    <mergeCell ref="H47:I47"/>
    <mergeCell ref="H48:I48"/>
    <mergeCell ref="H41:I41"/>
    <mergeCell ref="H42:I42"/>
    <mergeCell ref="H43:I43"/>
    <mergeCell ref="H44:I44"/>
    <mergeCell ref="H37:I37"/>
    <mergeCell ref="H38:I38"/>
    <mergeCell ref="H39:I39"/>
    <mergeCell ref="H40:I40"/>
    <mergeCell ref="H33:I33"/>
    <mergeCell ref="H34:I34"/>
    <mergeCell ref="H35:I35"/>
    <mergeCell ref="H36:I36"/>
    <mergeCell ref="H29:I29"/>
    <mergeCell ref="H30:I30"/>
    <mergeCell ref="H31:I31"/>
    <mergeCell ref="H32:I32"/>
    <mergeCell ref="B27:F27"/>
    <mergeCell ref="H28:I28"/>
    <mergeCell ref="H18:I18"/>
    <mergeCell ref="H19:I19"/>
    <mergeCell ref="H20:I20"/>
    <mergeCell ref="H21:I21"/>
    <mergeCell ref="H22:I22"/>
    <mergeCell ref="B12:C12"/>
    <mergeCell ref="D12:E12"/>
    <mergeCell ref="F12:H12"/>
    <mergeCell ref="H16:I16"/>
    <mergeCell ref="J6:K6"/>
    <mergeCell ref="B2:K2"/>
    <mergeCell ref="C3:E3"/>
    <mergeCell ref="F3:G3"/>
    <mergeCell ref="C4:E4"/>
    <mergeCell ref="F4:G4"/>
    <mergeCell ref="J3:K3"/>
    <mergeCell ref="J4:K4"/>
    <mergeCell ref="L28:L29"/>
    <mergeCell ref="B10:K10"/>
    <mergeCell ref="D9:F9"/>
    <mergeCell ref="I11:K11"/>
    <mergeCell ref="H24:I24"/>
    <mergeCell ref="J14:K14"/>
    <mergeCell ref="I12:K12"/>
    <mergeCell ref="H23:I23"/>
    <mergeCell ref="B14:F14"/>
    <mergeCell ref="H17:I17"/>
    <mergeCell ref="L8:L9"/>
    <mergeCell ref="L10:L11"/>
    <mergeCell ref="L17:L21"/>
    <mergeCell ref="L12:L14"/>
  </mergeCells>
  <conditionalFormatting sqref="B13:K13">
    <cfRule type="containsText" priority="1" dxfId="38" operator="containsText" stopIfTrue="1" text="Input">
      <formula>NOT(ISERROR(SEARCH("Input",B13)))</formula>
    </cfRule>
  </conditionalFormatting>
  <printOptions/>
  <pageMargins left="0.7" right="0.7" top="0.31" bottom="0.32" header="0.3" footer="0.3"/>
  <pageSetup fitToHeight="0" fitToWidth="1" horizontalDpi="1200" verticalDpi="1200" orientation="landscape" scale="82"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B414"/>
  <sheetViews>
    <sheetView zoomScalePageLayoutView="0" workbookViewId="0" topLeftCell="A1">
      <selection activeCell="B11" sqref="B11"/>
    </sheetView>
  </sheetViews>
  <sheetFormatPr defaultColWidth="5.7109375" defaultRowHeight="12.75"/>
  <cols>
    <col min="1" max="1" width="24.7109375" style="0" customWidth="1"/>
    <col min="2" max="2" width="11.57421875" style="0" bestFit="1" customWidth="1"/>
  </cols>
  <sheetData>
    <row r="1" s="284" customFormat="1" ht="12.75">
      <c r="A1" s="288" t="s">
        <v>438</v>
      </c>
    </row>
    <row r="2" spans="1:2" s="285" customFormat="1" ht="79.5" customHeight="1">
      <c r="A2" s="286" t="s">
        <v>439</v>
      </c>
      <c r="B2" s="287" t="s">
        <v>441</v>
      </c>
    </row>
    <row r="3" spans="1:2" s="293" customFormat="1" ht="13.5" thickBot="1">
      <c r="A3" s="291" t="s">
        <v>448</v>
      </c>
      <c r="B3" s="292" t="s">
        <v>440</v>
      </c>
    </row>
    <row r="4" spans="1:2" ht="12.75">
      <c r="A4" s="272" t="str">
        <f>'Task 1 Roster'!C17</f>
        <v>Input Name</v>
      </c>
      <c r="B4" t="str">
        <f>'Task 1 Roster'!J17</f>
        <v>Member ID #</v>
      </c>
    </row>
    <row r="5" spans="1:2" ht="12.75">
      <c r="A5" s="272" t="str">
        <f>'Task 1 Roster'!C18</f>
        <v>Input Name</v>
      </c>
      <c r="B5" t="str">
        <f>'Task 1 Roster'!J18</f>
        <v>Member ID #</v>
      </c>
    </row>
    <row r="6" spans="1:2" ht="12.75">
      <c r="A6" s="272" t="str">
        <f>'Task 1 Roster'!C19</f>
        <v>Input Name</v>
      </c>
      <c r="B6" t="str">
        <f>'Task 1 Roster'!J19</f>
        <v>Member ID #</v>
      </c>
    </row>
    <row r="7" spans="1:2" ht="12.75">
      <c r="A7" s="272" t="str">
        <f>'Task 1 Roster'!C20</f>
        <v>Input Name</v>
      </c>
      <c r="B7" t="str">
        <f>'Task 1 Roster'!J20</f>
        <v>Member ID #</v>
      </c>
    </row>
    <row r="8" spans="1:2" ht="12.75">
      <c r="A8" s="272" t="str">
        <f>'Task 1 Roster'!C21</f>
        <v>Input Name</v>
      </c>
      <c r="B8" t="str">
        <f>'Task 1 Roster'!J21</f>
        <v>Member ID #</v>
      </c>
    </row>
    <row r="9" spans="1:2" ht="12.75">
      <c r="A9" s="272" t="str">
        <f>'Task 1 Roster'!C22</f>
        <v>Input Name</v>
      </c>
      <c r="B9" t="str">
        <f>'Task 1 Roster'!J22</f>
        <v>Member ID #</v>
      </c>
    </row>
    <row r="10" spans="1:2" ht="12.75">
      <c r="A10" s="272" t="str">
        <f>'Task 1 Roster'!C23</f>
        <v>Input Name</v>
      </c>
      <c r="B10" t="str">
        <f>'Task 1 Roster'!J23</f>
        <v>Member ID #</v>
      </c>
    </row>
    <row r="11" spans="1:2" ht="12.75">
      <c r="A11" s="272" t="str">
        <f>'Task 1 Roster'!C24</f>
        <v>Input Name</v>
      </c>
      <c r="B11" t="str">
        <f>'Task 1 Roster'!J24</f>
        <v>Member ID #</v>
      </c>
    </row>
    <row r="12" spans="1:2" ht="12.75">
      <c r="A12" s="272" t="str">
        <f>'Task 1 Roster'!C25</f>
        <v>Input Name</v>
      </c>
      <c r="B12" t="str">
        <f>'Task 1 Roster'!J25</f>
        <v>Member ID #</v>
      </c>
    </row>
    <row r="13" spans="1:2" ht="12.75">
      <c r="A13" s="272" t="str">
        <f>'Task 1 Roster'!C29</f>
        <v>Input Last Name, First Name</v>
      </c>
      <c r="B13" t="str">
        <f>'Task 1 Roster'!J30</f>
        <v>Member ID #</v>
      </c>
    </row>
    <row r="14" spans="1:2" ht="12.75">
      <c r="A14" s="272" t="str">
        <f>'Task 1 Roster'!C30</f>
        <v>Input Last Name, First Name</v>
      </c>
      <c r="B14" t="str">
        <f>'Task 1 Roster'!J31</f>
        <v>Member ID #</v>
      </c>
    </row>
    <row r="15" spans="1:2" ht="12.75">
      <c r="A15" s="272" t="str">
        <f>'Task 1 Roster'!C31</f>
        <v>Input Last Name, First Name</v>
      </c>
      <c r="B15" t="str">
        <f>'Task 1 Roster'!J32</f>
        <v>Member ID #</v>
      </c>
    </row>
    <row r="16" spans="1:2" ht="12.75">
      <c r="A16" s="272" t="str">
        <f>'Task 1 Roster'!C32</f>
        <v>Input Last Name, First Name</v>
      </c>
      <c r="B16" t="str">
        <f>'Task 1 Roster'!J33</f>
        <v>Member ID #</v>
      </c>
    </row>
    <row r="17" spans="1:2" ht="12.75">
      <c r="A17" s="272" t="str">
        <f>'Task 1 Roster'!C33</f>
        <v>Input Last Name, First Name</v>
      </c>
      <c r="B17" t="str">
        <f>'Task 1 Roster'!J34</f>
        <v>Member ID #</v>
      </c>
    </row>
    <row r="18" spans="1:2" ht="12.75">
      <c r="A18" s="272" t="str">
        <f>'Task 1 Roster'!C34</f>
        <v>Input Last Name, First Name</v>
      </c>
      <c r="B18" t="str">
        <f>'Task 1 Roster'!J35</f>
        <v>Member ID #</v>
      </c>
    </row>
    <row r="19" spans="1:2" ht="12.75">
      <c r="A19" s="272" t="str">
        <f>'Task 1 Roster'!C35</f>
        <v>Input Last Name, First Name</v>
      </c>
      <c r="B19" t="str">
        <f>'Task 1 Roster'!J36</f>
        <v>Member ID #</v>
      </c>
    </row>
    <row r="20" spans="1:2" ht="12.75">
      <c r="A20" s="272" t="str">
        <f>'Task 1 Roster'!C36</f>
        <v>Input Last Name, First Name</v>
      </c>
      <c r="B20" t="str">
        <f>'Task 1 Roster'!J37</f>
        <v>Member ID #</v>
      </c>
    </row>
    <row r="21" spans="1:2" ht="12.75">
      <c r="A21" s="272" t="str">
        <f>'Task 1 Roster'!C37</f>
        <v>Input Last Name, First Name</v>
      </c>
      <c r="B21" t="str">
        <f>'Task 1 Roster'!J38</f>
        <v>Member ID #</v>
      </c>
    </row>
    <row r="22" spans="1:2" ht="12.75">
      <c r="A22" s="272" t="str">
        <f>'Task 1 Roster'!C38</f>
        <v>Input Last Name, First Name</v>
      </c>
      <c r="B22" t="str">
        <f>'Task 1 Roster'!J39</f>
        <v>Member ID #</v>
      </c>
    </row>
    <row r="23" spans="1:2" ht="12.75">
      <c r="A23" s="272" t="str">
        <f>'Task 1 Roster'!C39</f>
        <v>Input Last Name, First Name</v>
      </c>
      <c r="B23" t="str">
        <f>'Task 1 Roster'!J40</f>
        <v>Member ID #</v>
      </c>
    </row>
    <row r="24" spans="1:2" ht="12.75">
      <c r="A24" s="272" t="str">
        <f>'Task 1 Roster'!C40</f>
        <v>Input Last Name, First Name</v>
      </c>
      <c r="B24" t="str">
        <f>'Task 1 Roster'!J41</f>
        <v>Member ID #</v>
      </c>
    </row>
    <row r="25" spans="1:2" ht="12.75">
      <c r="A25" s="272" t="str">
        <f>'Task 1 Roster'!C41</f>
        <v>Input Last Name, First Name</v>
      </c>
      <c r="B25" t="str">
        <f>'Task 1 Roster'!J42</f>
        <v>Member ID #</v>
      </c>
    </row>
    <row r="26" spans="1:2" ht="12.75">
      <c r="A26" s="272" t="str">
        <f>'Task 1 Roster'!C42</f>
        <v>Input Last Name, First Name</v>
      </c>
      <c r="B26" t="str">
        <f>'Task 1 Roster'!J43</f>
        <v>Member ID #</v>
      </c>
    </row>
    <row r="27" spans="1:2" ht="12.75">
      <c r="A27" s="272" t="str">
        <f>'Task 1 Roster'!C43</f>
        <v>Input Last Name, First Name</v>
      </c>
      <c r="B27" t="str">
        <f>'Task 1 Roster'!J44</f>
        <v>Member ID #</v>
      </c>
    </row>
    <row r="28" spans="1:2" ht="12.75">
      <c r="A28" s="272" t="str">
        <f>'Task 1 Roster'!C44</f>
        <v>Input Last Name, First Name</v>
      </c>
      <c r="B28" t="str">
        <f>'Task 1 Roster'!J45</f>
        <v>Member ID #</v>
      </c>
    </row>
    <row r="29" spans="1:2" ht="12.75">
      <c r="A29" s="272" t="str">
        <f>'Task 1 Roster'!C45</f>
        <v>Input Last Name, First Name</v>
      </c>
      <c r="B29" t="str">
        <f>'Task 1 Roster'!J46</f>
        <v>Member ID #</v>
      </c>
    </row>
    <row r="30" spans="1:2" ht="12.75">
      <c r="A30" s="272" t="str">
        <f>'Task 1 Roster'!C46</f>
        <v>Input Last Name, First Name</v>
      </c>
      <c r="B30" t="str">
        <f>'Task 1 Roster'!J47</f>
        <v>Member ID #</v>
      </c>
    </row>
    <row r="31" spans="1:2" ht="12.75">
      <c r="A31" s="272" t="str">
        <f>'Task 1 Roster'!C47</f>
        <v>Input Last Name, First Name</v>
      </c>
      <c r="B31" t="str">
        <f>'Task 1 Roster'!J48</f>
        <v>Member ID #</v>
      </c>
    </row>
    <row r="32" spans="1:2" ht="12.75">
      <c r="A32" s="272" t="str">
        <f>'Task 1 Roster'!C48</f>
        <v>Input Last Name, First Name</v>
      </c>
      <c r="B32" t="str">
        <f>'Task 1 Roster'!J49</f>
        <v>Member ID #</v>
      </c>
    </row>
    <row r="33" spans="1:2" ht="12.75">
      <c r="A33" s="272" t="str">
        <f>'Task 1 Roster'!C49</f>
        <v>Input Last Name, First Name</v>
      </c>
      <c r="B33" t="str">
        <f>'Task 1 Roster'!J50</f>
        <v>Member ID #</v>
      </c>
    </row>
    <row r="34" spans="1:2" ht="12.75">
      <c r="A34" s="272" t="str">
        <f>'Task 1 Roster'!C50</f>
        <v>Input Last Name, First Name</v>
      </c>
      <c r="B34" t="str">
        <f>'Task 1 Roster'!J51</f>
        <v>Member ID #</v>
      </c>
    </row>
    <row r="35" spans="1:2" ht="12.75">
      <c r="A35" s="272" t="str">
        <f>'Task 1 Roster'!C51</f>
        <v>Input Last Name, First Name</v>
      </c>
      <c r="B35" t="str">
        <f>'Task 1 Roster'!J52</f>
        <v>Member ID #</v>
      </c>
    </row>
    <row r="36" spans="1:2" ht="12.75">
      <c r="A36" s="272" t="str">
        <f>'Task 1 Roster'!C52</f>
        <v>Input Last Name, First Name</v>
      </c>
      <c r="B36" t="str">
        <f>'Task 1 Roster'!J53</f>
        <v>Member ID #</v>
      </c>
    </row>
    <row r="37" spans="1:2" ht="12.75">
      <c r="A37" s="272" t="str">
        <f>'Task 1 Roster'!C53</f>
        <v>Input Last Name, First Name</v>
      </c>
      <c r="B37" t="str">
        <f>'Task 1 Roster'!J54</f>
        <v>Member ID #</v>
      </c>
    </row>
    <row r="38" spans="1:2" ht="12.75">
      <c r="A38" s="272" t="str">
        <f>'Task 1 Roster'!C54</f>
        <v>Input Last Name, First Name</v>
      </c>
      <c r="B38" t="str">
        <f>'Task 1 Roster'!J55</f>
        <v>Member ID #</v>
      </c>
    </row>
    <row r="39" spans="1:2" ht="12.75">
      <c r="A39" s="272" t="str">
        <f>'Task 1 Roster'!C55</f>
        <v>Input Last Name, First Name</v>
      </c>
      <c r="B39" t="str">
        <f>'Task 1 Roster'!J56</f>
        <v>Member ID #</v>
      </c>
    </row>
    <row r="40" spans="1:2" ht="12.75">
      <c r="A40" s="272" t="str">
        <f>'Task 1 Roster'!C56</f>
        <v>Input Last Name, First Name</v>
      </c>
      <c r="B40" t="str">
        <f>'Task 1 Roster'!J57</f>
        <v>Member ID #</v>
      </c>
    </row>
    <row r="41" spans="1:2" ht="12.75">
      <c r="A41" s="272" t="str">
        <f>'Task 1 Roster'!C57</f>
        <v>Input Last Name, First Name</v>
      </c>
      <c r="B41" t="str">
        <f>'Task 1 Roster'!J58</f>
        <v>Member ID #</v>
      </c>
    </row>
    <row r="42" spans="1:2" ht="12.75">
      <c r="A42" s="272" t="str">
        <f>'Task 1 Roster'!C58</f>
        <v>Input Last Name, First Name</v>
      </c>
      <c r="B42" t="str">
        <f>'Task 1 Roster'!J59</f>
        <v>Member ID #</v>
      </c>
    </row>
    <row r="43" spans="1:2" ht="12.75">
      <c r="A43" s="272" t="str">
        <f>'Task 1 Roster'!C59</f>
        <v>Input Last Name, First Name</v>
      </c>
      <c r="B43" t="str">
        <f>'Task 1 Roster'!J60</f>
        <v>Member ID #</v>
      </c>
    </row>
    <row r="44" spans="1:2" ht="12.75">
      <c r="A44" s="272" t="str">
        <f>'Task 1 Roster'!C60</f>
        <v>Input Last Name, First Name</v>
      </c>
      <c r="B44" t="str">
        <f>'Task 1 Roster'!J61</f>
        <v>Member ID #</v>
      </c>
    </row>
    <row r="45" spans="1:2" ht="12.75">
      <c r="A45" s="272" t="str">
        <f>'Task 1 Roster'!C61</f>
        <v>Input Last Name, First Name</v>
      </c>
      <c r="B45" t="str">
        <f>'Task 1 Roster'!J62</f>
        <v>Member ID #</v>
      </c>
    </row>
    <row r="46" spans="1:2" ht="12.75">
      <c r="A46" s="272" t="str">
        <f>'Task 1 Roster'!C62</f>
        <v>Input Last Name, First Name</v>
      </c>
      <c r="B46" t="str">
        <f>'Task 1 Roster'!J63</f>
        <v>Member ID #</v>
      </c>
    </row>
    <row r="47" spans="1:2" ht="12.75">
      <c r="A47" s="272" t="str">
        <f>'Task 1 Roster'!C63</f>
        <v>Input Last Name, First Name</v>
      </c>
      <c r="B47" t="str">
        <f>'Task 1 Roster'!J64</f>
        <v>Member ID #</v>
      </c>
    </row>
    <row r="48" spans="1:2" ht="12.75">
      <c r="A48" s="272" t="str">
        <f>'Task 1 Roster'!C64</f>
        <v>Input Last Name, First Name</v>
      </c>
      <c r="B48" t="str">
        <f>'Task 1 Roster'!J65</f>
        <v>Member ID #</v>
      </c>
    </row>
    <row r="49" spans="1:2" ht="12.75">
      <c r="A49" s="272" t="str">
        <f>'Task 1 Roster'!C65</f>
        <v>Input Last Name, First Name</v>
      </c>
      <c r="B49" t="str">
        <f>'Task 1 Roster'!J66</f>
        <v>Member ID #</v>
      </c>
    </row>
    <row r="50" spans="1:2" ht="12.75">
      <c r="A50" s="272" t="str">
        <f>'Task 1 Roster'!C66</f>
        <v>Input Last Name, First Name</v>
      </c>
      <c r="B50" t="str">
        <f>'Task 1 Roster'!J67</f>
        <v>Member ID #</v>
      </c>
    </row>
    <row r="51" spans="1:2" ht="12.75">
      <c r="A51" s="272" t="str">
        <f>'Task 1 Roster'!C67</f>
        <v>Input Last Name, First Name</v>
      </c>
      <c r="B51" t="str">
        <f>'Task 1 Roster'!J68</f>
        <v>Member ID #</v>
      </c>
    </row>
    <row r="52" spans="1:2" ht="12.75">
      <c r="A52" s="272" t="str">
        <f>'Task 1 Roster'!C68</f>
        <v>Input Last Name, First Name</v>
      </c>
      <c r="B52" t="str">
        <f>'Task 1 Roster'!J69</f>
        <v>Member ID #</v>
      </c>
    </row>
    <row r="53" spans="1:2" ht="12.75">
      <c r="A53" s="272" t="str">
        <f>'Task 1 Roster'!C69</f>
        <v>Input Last Name, First Name</v>
      </c>
      <c r="B53" t="str">
        <f>'Task 1 Roster'!J70</f>
        <v>Member ID #</v>
      </c>
    </row>
    <row r="54" spans="1:2" ht="12.75">
      <c r="A54" s="272" t="str">
        <f>'Task 1 Roster'!C70</f>
        <v>Input Last Name, First Name</v>
      </c>
      <c r="B54" t="str">
        <f>'Task 1 Roster'!J71</f>
        <v>Member ID #</v>
      </c>
    </row>
    <row r="55" spans="1:2" ht="12.75">
      <c r="A55" s="272" t="str">
        <f>'Task 1 Roster'!C71</f>
        <v>Input Last Name, First Name</v>
      </c>
      <c r="B55" t="str">
        <f>'Task 1 Roster'!J72</f>
        <v>Member ID #</v>
      </c>
    </row>
    <row r="56" spans="1:2" ht="12.75">
      <c r="A56" s="272" t="str">
        <f>'Task 1 Roster'!C72</f>
        <v>Input Last Name, First Name</v>
      </c>
      <c r="B56" t="str">
        <f>'Task 1 Roster'!J73</f>
        <v>Member ID #</v>
      </c>
    </row>
    <row r="57" spans="1:2" ht="12.75">
      <c r="A57" s="272" t="str">
        <f>'Task 1 Roster'!C73</f>
        <v>Input Last Name, First Name</v>
      </c>
      <c r="B57" t="str">
        <f>'Task 1 Roster'!J74</f>
        <v>Member ID #</v>
      </c>
    </row>
    <row r="58" spans="1:2" ht="12.75">
      <c r="A58" s="272" t="str">
        <f>'Task 1 Roster'!C74</f>
        <v>Input Last Name, First Name</v>
      </c>
      <c r="B58" t="str">
        <f>'Task 1 Roster'!J75</f>
        <v>Member ID #</v>
      </c>
    </row>
    <row r="59" spans="1:2" ht="12.75">
      <c r="A59" s="272" t="str">
        <f>'Task 1 Roster'!C75</f>
        <v>Input Last Name, First Name</v>
      </c>
      <c r="B59" t="str">
        <f>'Task 1 Roster'!J76</f>
        <v>Member ID #</v>
      </c>
    </row>
    <row r="60" spans="1:2" ht="12.75">
      <c r="A60" s="272" t="str">
        <f>'Task 1 Roster'!C76</f>
        <v>Input Last Name, First Name</v>
      </c>
      <c r="B60" t="str">
        <f>'Task 1 Roster'!J77</f>
        <v>Member ID #</v>
      </c>
    </row>
    <row r="61" spans="1:2" ht="12.75">
      <c r="A61" s="272" t="str">
        <f>'Task 1 Roster'!C77</f>
        <v>Input Last Name, First Name</v>
      </c>
      <c r="B61" t="str">
        <f>'Task 1 Roster'!J78</f>
        <v>Member ID #</v>
      </c>
    </row>
    <row r="62" spans="1:2" ht="12.75">
      <c r="A62" s="272" t="str">
        <f>'Task 1 Roster'!C78</f>
        <v>Input Last Name, First Name</v>
      </c>
      <c r="B62" t="str">
        <f>'Task 1 Roster'!J79</f>
        <v>Member ID #</v>
      </c>
    </row>
    <row r="63" spans="1:2" ht="12.75">
      <c r="A63" s="272" t="str">
        <f>'Task 1 Roster'!C79</f>
        <v>Input Last Name, First Name</v>
      </c>
      <c r="B63" t="str">
        <f>'Task 1 Roster'!J80</f>
        <v>Member ID #</v>
      </c>
    </row>
    <row r="64" spans="1:2" ht="12.75">
      <c r="A64" s="272" t="str">
        <f>'Task 1 Roster'!C80</f>
        <v>Input Last Name, First Name</v>
      </c>
      <c r="B64" t="str">
        <f>'Task 1 Roster'!J81</f>
        <v>Member ID #</v>
      </c>
    </row>
    <row r="65" spans="1:2" ht="12.75">
      <c r="A65" s="272" t="str">
        <f>'Task 1 Roster'!C81</f>
        <v>Input Last Name, First Name</v>
      </c>
      <c r="B65" t="str">
        <f>'Task 1 Roster'!J82</f>
        <v>Member ID #</v>
      </c>
    </row>
    <row r="66" spans="1:2" ht="12.75">
      <c r="A66" s="272" t="str">
        <f>'Task 1 Roster'!C82</f>
        <v>Input Last Name, First Name</v>
      </c>
      <c r="B66" t="str">
        <f>'Task 1 Roster'!J83</f>
        <v>Member ID #</v>
      </c>
    </row>
    <row r="67" spans="1:2" ht="12.75">
      <c r="A67" s="272" t="str">
        <f>'Task 1 Roster'!C83</f>
        <v>Input Last Name, First Name</v>
      </c>
      <c r="B67" t="str">
        <f>'Task 1 Roster'!J84</f>
        <v>Member ID #</v>
      </c>
    </row>
    <row r="68" spans="1:2" ht="12.75">
      <c r="A68" s="272" t="str">
        <f>'Task 1 Roster'!C84</f>
        <v>Input Last Name, First Name</v>
      </c>
      <c r="B68" t="str">
        <f>'Task 1 Roster'!J85</f>
        <v>Member ID #</v>
      </c>
    </row>
    <row r="69" spans="1:2" ht="12.75">
      <c r="A69" s="272" t="str">
        <f>'Task 1 Roster'!C85</f>
        <v>Input Last Name, First Name</v>
      </c>
      <c r="B69" t="str">
        <f>'Task 1 Roster'!J86</f>
        <v>Member ID #</v>
      </c>
    </row>
    <row r="70" spans="1:2" ht="12.75">
      <c r="A70" s="272" t="str">
        <f>'Task 1 Roster'!C86</f>
        <v>Input Last Name, First Name</v>
      </c>
      <c r="B70" t="str">
        <f>'Task 1 Roster'!J87</f>
        <v>Member ID #</v>
      </c>
    </row>
    <row r="71" spans="1:2" ht="12.75">
      <c r="A71" s="272" t="str">
        <f>'Task 1 Roster'!C87</f>
        <v>Input Last Name, First Name</v>
      </c>
      <c r="B71" t="str">
        <f>'Task 1 Roster'!J88</f>
        <v>Member ID #</v>
      </c>
    </row>
    <row r="72" spans="1:2" ht="12.75">
      <c r="A72" s="272" t="str">
        <f>'Task 1 Roster'!C88</f>
        <v>Input Last Name, First Name</v>
      </c>
      <c r="B72" t="str">
        <f>'Task 1 Roster'!J89</f>
        <v>Member ID #</v>
      </c>
    </row>
    <row r="73" spans="1:2" ht="12.75">
      <c r="A73" s="272" t="str">
        <f>'Task 1 Roster'!C89</f>
        <v>Input Last Name, First Name</v>
      </c>
      <c r="B73" t="str">
        <f>'Task 1 Roster'!J90</f>
        <v>Member ID #</v>
      </c>
    </row>
    <row r="74" spans="1:2" ht="12.75">
      <c r="A74" s="272" t="str">
        <f>'Task 1 Roster'!C90</f>
        <v>Input Last Name, First Name</v>
      </c>
      <c r="B74" t="str">
        <f>'Task 1 Roster'!J91</f>
        <v>Member ID #</v>
      </c>
    </row>
    <row r="75" spans="1:2" ht="12.75">
      <c r="A75" s="272" t="str">
        <f>'Task 1 Roster'!C91</f>
        <v>Input Last Name, First Name</v>
      </c>
      <c r="B75" t="str">
        <f>'Task 1 Roster'!J92</f>
        <v>Member ID #</v>
      </c>
    </row>
    <row r="76" spans="1:2" ht="12.75">
      <c r="A76" s="272" t="str">
        <f>'Task 1 Roster'!C92</f>
        <v>Input Last Name, First Name</v>
      </c>
      <c r="B76" t="str">
        <f>'Task 1 Roster'!J93</f>
        <v>Member ID #</v>
      </c>
    </row>
    <row r="77" spans="1:2" ht="12.75">
      <c r="A77" s="272" t="str">
        <f>'Task 1 Roster'!C93</f>
        <v>Input Last Name, First Name</v>
      </c>
      <c r="B77" t="str">
        <f>'Task 1 Roster'!J94</f>
        <v>Member ID #</v>
      </c>
    </row>
    <row r="78" spans="1:2" ht="12.75">
      <c r="A78" s="272" t="str">
        <f>'Task 1 Roster'!C94</f>
        <v>Input Last Name, First Name</v>
      </c>
      <c r="B78" t="str">
        <f>'Task 1 Roster'!J95</f>
        <v>Member ID #</v>
      </c>
    </row>
    <row r="79" spans="1:2" ht="12.75">
      <c r="A79" s="272" t="str">
        <f>'Task 1 Roster'!C95</f>
        <v>Input Last Name, First Name</v>
      </c>
      <c r="B79" t="str">
        <f>'Task 1 Roster'!J96</f>
        <v>Member ID #</v>
      </c>
    </row>
    <row r="80" spans="1:2" ht="12.75">
      <c r="A80" s="272" t="str">
        <f>'Task 1 Roster'!C96</f>
        <v>Input Last Name, First Name</v>
      </c>
      <c r="B80" t="str">
        <f>'Task 1 Roster'!J97</f>
        <v>Member ID #</v>
      </c>
    </row>
    <row r="81" spans="1:2" ht="12.75">
      <c r="A81" s="272" t="str">
        <f>'Task 1 Roster'!C97</f>
        <v>Input Last Name, First Name</v>
      </c>
      <c r="B81" t="str">
        <f>'Task 1 Roster'!J98</f>
        <v>Member ID #</v>
      </c>
    </row>
    <row r="82" spans="1:2" ht="12.75">
      <c r="A82" s="272" t="str">
        <f>'Task 1 Roster'!C98</f>
        <v>Input Last Name, First Name</v>
      </c>
      <c r="B82" t="str">
        <f>'Task 1 Roster'!J99</f>
        <v>Member ID #</v>
      </c>
    </row>
    <row r="83" spans="1:2" ht="12.75">
      <c r="A83" s="272" t="str">
        <f>'Task 1 Roster'!C99</f>
        <v>Input Last Name, First Name</v>
      </c>
      <c r="B83" t="str">
        <f>'Task 1 Roster'!J100</f>
        <v>Member ID #</v>
      </c>
    </row>
    <row r="84" spans="1:2" ht="12.75">
      <c r="A84" s="272" t="str">
        <f>'Task 1 Roster'!C100</f>
        <v>Input Last Name, First Name</v>
      </c>
      <c r="B84" t="str">
        <f>'Task 1 Roster'!J101</f>
        <v>Member ID #</v>
      </c>
    </row>
    <row r="85" spans="1:2" ht="12.75">
      <c r="A85" s="272" t="str">
        <f>'Task 1 Roster'!C101</f>
        <v>Input Last Name, First Name</v>
      </c>
      <c r="B85" t="str">
        <f>'Task 1 Roster'!J102</f>
        <v>Member ID #</v>
      </c>
    </row>
    <row r="86" spans="1:2" ht="12.75">
      <c r="A86" s="272" t="str">
        <f>'Task 1 Roster'!C102</f>
        <v>Input Last Name, First Name</v>
      </c>
      <c r="B86" t="str">
        <f>'Task 1 Roster'!J103</f>
        <v>Member ID #</v>
      </c>
    </row>
    <row r="87" spans="1:2" ht="12.75">
      <c r="A87" s="272" t="str">
        <f>'Task 1 Roster'!C103</f>
        <v>Input Last Name, First Name</v>
      </c>
      <c r="B87" t="str">
        <f>'Task 1 Roster'!J104</f>
        <v>Member ID #</v>
      </c>
    </row>
    <row r="88" spans="1:2" ht="12.75">
      <c r="A88" s="272" t="str">
        <f>'Task 1 Roster'!C104</f>
        <v>Input Last Name, First Name</v>
      </c>
      <c r="B88" t="str">
        <f>'Task 1 Roster'!J105</f>
        <v>Member ID #</v>
      </c>
    </row>
    <row r="89" spans="1:2" ht="12.75">
      <c r="A89" s="272" t="str">
        <f>'Task 1 Roster'!C105</f>
        <v>Input Last Name, First Name</v>
      </c>
      <c r="B89" t="str">
        <f>'Task 1 Roster'!J106</f>
        <v>Member ID #</v>
      </c>
    </row>
    <row r="90" spans="1:2" ht="12.75">
      <c r="A90" s="272" t="str">
        <f>'Task 1 Roster'!C106</f>
        <v>Input Last Name, First Name</v>
      </c>
      <c r="B90" t="str">
        <f>'Task 1 Roster'!J107</f>
        <v>Member ID #</v>
      </c>
    </row>
    <row r="91" spans="1:2" ht="12.75">
      <c r="A91" s="272" t="str">
        <f>'Task 1 Roster'!C107</f>
        <v>Input Last Name, First Name</v>
      </c>
      <c r="B91" t="str">
        <f>'Task 1 Roster'!J108</f>
        <v>Member ID #</v>
      </c>
    </row>
    <row r="92" spans="1:2" ht="12.75">
      <c r="A92" s="272" t="str">
        <f>'Task 1 Roster'!C108</f>
        <v>Input Last Name, First Name</v>
      </c>
      <c r="B92" t="str">
        <f>'Task 1 Roster'!J109</f>
        <v>Member ID #</v>
      </c>
    </row>
    <row r="93" spans="1:2" ht="12.75">
      <c r="A93" s="272" t="str">
        <f>'Task 1 Roster'!C109</f>
        <v>Input Last Name, First Name</v>
      </c>
      <c r="B93" t="str">
        <f>'Task 1 Roster'!J110</f>
        <v>Member ID #</v>
      </c>
    </row>
    <row r="94" spans="1:2" ht="12.75">
      <c r="A94" s="272" t="str">
        <f>'Task 1 Roster'!C110</f>
        <v>Input Last Name, First Name</v>
      </c>
      <c r="B94" t="str">
        <f>'Task 1 Roster'!J111</f>
        <v>Member ID #</v>
      </c>
    </row>
    <row r="95" spans="1:2" ht="12.75">
      <c r="A95" s="272" t="str">
        <f>'Task 1 Roster'!C111</f>
        <v>Input Last Name, First Name</v>
      </c>
      <c r="B95" t="str">
        <f>'Task 1 Roster'!J112</f>
        <v>Member ID #</v>
      </c>
    </row>
    <row r="96" spans="1:2" ht="12.75">
      <c r="A96" s="272" t="str">
        <f>'Task 1 Roster'!C112</f>
        <v>Input Last Name, First Name</v>
      </c>
      <c r="B96" t="str">
        <f>'Task 1 Roster'!J113</f>
        <v>Member ID #</v>
      </c>
    </row>
    <row r="97" spans="1:2" ht="12.75">
      <c r="A97" s="272" t="str">
        <f>'Task 1 Roster'!C113</f>
        <v>Input Last Name, First Name</v>
      </c>
      <c r="B97" t="str">
        <f>'Task 1 Roster'!J114</f>
        <v>Member ID #</v>
      </c>
    </row>
    <row r="98" spans="1:2" ht="12.75">
      <c r="A98" s="272" t="str">
        <f>'Task 1 Roster'!C114</f>
        <v>Input Last Name, First Name</v>
      </c>
      <c r="B98" t="str">
        <f>'Task 1 Roster'!J115</f>
        <v>Member ID #</v>
      </c>
    </row>
    <row r="99" spans="1:2" ht="12.75">
      <c r="A99" s="272" t="str">
        <f>'Task 1 Roster'!C115</f>
        <v>Input Last Name, First Name</v>
      </c>
      <c r="B99" t="str">
        <f>'Task 1 Roster'!J116</f>
        <v>Member ID #</v>
      </c>
    </row>
    <row r="100" spans="1:2" ht="12.75">
      <c r="A100" s="272" t="str">
        <f>'Task 1 Roster'!C116</f>
        <v>Input Last Name, First Name</v>
      </c>
      <c r="B100" t="str">
        <f>'Task 1 Roster'!J117</f>
        <v>Member ID #</v>
      </c>
    </row>
    <row r="101" spans="1:2" ht="12.75">
      <c r="A101" s="272" t="str">
        <f>'Task 1 Roster'!C117</f>
        <v>Input Last Name, First Name</v>
      </c>
      <c r="B101" t="str">
        <f>'Task 1 Roster'!J118</f>
        <v>Member ID #</v>
      </c>
    </row>
    <row r="102" spans="1:2" ht="12.75">
      <c r="A102" s="272" t="str">
        <f>'Task 1 Roster'!C118</f>
        <v>Input Last Name, First Name</v>
      </c>
      <c r="B102" t="str">
        <f>'Task 1 Roster'!J119</f>
        <v>Member ID #</v>
      </c>
    </row>
    <row r="103" spans="1:2" ht="12.75">
      <c r="A103" s="272" t="str">
        <f>'Task 1 Roster'!C119</f>
        <v>Input Last Name, First Name</v>
      </c>
      <c r="B103" t="str">
        <f>'Task 1 Roster'!J120</f>
        <v>Member ID #</v>
      </c>
    </row>
    <row r="104" ht="12.75">
      <c r="A104" s="272"/>
    </row>
    <row r="105" ht="12.75">
      <c r="A105" s="272"/>
    </row>
    <row r="106" ht="12.75">
      <c r="A106" s="272"/>
    </row>
    <row r="107" ht="12.75">
      <c r="A107" s="272"/>
    </row>
    <row r="108" ht="12.75">
      <c r="A108" s="272"/>
    </row>
    <row r="109" ht="12.75">
      <c r="A109" s="272"/>
    </row>
    <row r="110" ht="12.75">
      <c r="A110" s="272"/>
    </row>
    <row r="111" ht="12.75">
      <c r="A111" s="272"/>
    </row>
    <row r="112" ht="12.75">
      <c r="A112" s="272"/>
    </row>
    <row r="113" ht="12.75">
      <c r="A113" s="272"/>
    </row>
    <row r="114" ht="12.75">
      <c r="A114" s="272"/>
    </row>
    <row r="115" ht="12.75">
      <c r="A115" s="272"/>
    </row>
    <row r="116" ht="12.75">
      <c r="A116" s="272"/>
    </row>
    <row r="117" ht="12.75">
      <c r="A117" s="272"/>
    </row>
    <row r="118" ht="12.75">
      <c r="A118" s="272"/>
    </row>
    <row r="119" ht="12.75">
      <c r="A119" s="272"/>
    </row>
    <row r="120" ht="12.75">
      <c r="A120" s="272"/>
    </row>
    <row r="121" ht="12.75">
      <c r="A121" s="272"/>
    </row>
    <row r="122" ht="12.75">
      <c r="A122" s="272"/>
    </row>
    <row r="123" ht="12.75">
      <c r="A123" s="272"/>
    </row>
    <row r="124" ht="12.75">
      <c r="A124" s="272"/>
    </row>
    <row r="125" ht="12.75">
      <c r="A125" s="272"/>
    </row>
    <row r="126" ht="12.75">
      <c r="A126" s="272"/>
    </row>
    <row r="127" ht="12.75">
      <c r="A127" s="272"/>
    </row>
    <row r="128" ht="12.75">
      <c r="A128" s="272"/>
    </row>
    <row r="129" ht="12.75">
      <c r="A129" s="272"/>
    </row>
    <row r="130" ht="12.75">
      <c r="A130" s="272"/>
    </row>
    <row r="131" ht="12.75">
      <c r="A131" s="272"/>
    </row>
    <row r="132" ht="12.75">
      <c r="A132" s="272"/>
    </row>
    <row r="133" ht="12.75">
      <c r="A133" s="272"/>
    </row>
    <row r="134" ht="12.75">
      <c r="A134" s="272"/>
    </row>
    <row r="135" ht="12.75">
      <c r="A135" s="272"/>
    </row>
    <row r="136" ht="12.75">
      <c r="A136" s="272"/>
    </row>
    <row r="137" ht="12.75">
      <c r="A137" s="272"/>
    </row>
    <row r="138" ht="12.75">
      <c r="A138" s="272"/>
    </row>
    <row r="139" ht="12.75">
      <c r="A139" s="272"/>
    </row>
    <row r="140" ht="12.75">
      <c r="A140" s="272"/>
    </row>
    <row r="141" ht="12.75">
      <c r="A141" s="272"/>
    </row>
    <row r="142" ht="12.75">
      <c r="A142" s="272"/>
    </row>
    <row r="143" ht="12.75">
      <c r="A143" s="272"/>
    </row>
    <row r="144" ht="12.75">
      <c r="A144" s="272"/>
    </row>
    <row r="145" ht="12.75">
      <c r="A145" s="272"/>
    </row>
    <row r="146" ht="12.75">
      <c r="A146" s="272"/>
    </row>
    <row r="147" ht="12.75">
      <c r="A147" s="272"/>
    </row>
    <row r="148" ht="12.75">
      <c r="A148" s="272"/>
    </row>
    <row r="149" ht="12.75">
      <c r="A149" s="272"/>
    </row>
    <row r="150" ht="12.75">
      <c r="A150" s="272"/>
    </row>
    <row r="151" ht="12.75">
      <c r="A151" s="272"/>
    </row>
    <row r="152" ht="12.75">
      <c r="A152" s="272"/>
    </row>
    <row r="153" ht="12.75">
      <c r="A153" s="272"/>
    </row>
    <row r="154" ht="12.75">
      <c r="A154" s="272"/>
    </row>
    <row r="155" ht="12.75">
      <c r="A155" s="272"/>
    </row>
    <row r="156" ht="12.75">
      <c r="A156" s="272"/>
    </row>
    <row r="157" ht="12.75">
      <c r="A157" s="272"/>
    </row>
    <row r="158" ht="12.75">
      <c r="A158" s="272"/>
    </row>
    <row r="159" ht="12.75">
      <c r="A159" s="272"/>
    </row>
    <row r="160" ht="12.75">
      <c r="A160" s="272"/>
    </row>
    <row r="161" ht="12.75">
      <c r="A161" s="272"/>
    </row>
    <row r="162" ht="12.75">
      <c r="A162" s="272"/>
    </row>
    <row r="163" ht="12.75">
      <c r="A163" s="272"/>
    </row>
    <row r="164" ht="12.75">
      <c r="A164" s="272"/>
    </row>
    <row r="165" ht="12.75">
      <c r="A165" s="272"/>
    </row>
    <row r="166" ht="12.75">
      <c r="A166" s="272"/>
    </row>
    <row r="167" ht="12.75">
      <c r="A167" s="272"/>
    </row>
    <row r="168" ht="12.75">
      <c r="A168" s="272"/>
    </row>
    <row r="169" ht="12.75">
      <c r="A169" s="272"/>
    </row>
    <row r="170" ht="12.75">
      <c r="A170" s="272"/>
    </row>
    <row r="171" ht="12.75">
      <c r="A171" s="272"/>
    </row>
    <row r="172" ht="12.75">
      <c r="A172" s="272"/>
    </row>
    <row r="173" ht="12.75">
      <c r="A173" s="272"/>
    </row>
    <row r="174" ht="12.75">
      <c r="A174" s="272"/>
    </row>
    <row r="175" ht="12.75">
      <c r="A175" s="272"/>
    </row>
    <row r="176" ht="12.75">
      <c r="A176" s="272"/>
    </row>
    <row r="177" ht="12.75">
      <c r="A177" s="272"/>
    </row>
    <row r="178" ht="12.75">
      <c r="A178" s="272"/>
    </row>
    <row r="179" ht="12.75">
      <c r="A179" s="272"/>
    </row>
    <row r="180" ht="12.75">
      <c r="A180" s="272"/>
    </row>
    <row r="181" ht="12.75">
      <c r="A181" s="272"/>
    </row>
    <row r="182" ht="12.75">
      <c r="A182" s="272"/>
    </row>
    <row r="183" ht="12.75">
      <c r="A183" s="272"/>
    </row>
    <row r="184" ht="12.75">
      <c r="A184" s="272"/>
    </row>
    <row r="185" ht="12.75">
      <c r="A185" s="272"/>
    </row>
    <row r="186" ht="12.75">
      <c r="A186" s="272"/>
    </row>
    <row r="187" ht="12.75">
      <c r="A187" s="272"/>
    </row>
    <row r="188" ht="12.75">
      <c r="A188" s="272"/>
    </row>
    <row r="189" ht="12.75">
      <c r="A189" s="272"/>
    </row>
    <row r="190" ht="12.75">
      <c r="A190" s="272"/>
    </row>
    <row r="191" ht="12.75">
      <c r="A191" s="272"/>
    </row>
    <row r="192" ht="12.75">
      <c r="A192" s="272"/>
    </row>
    <row r="193" ht="12.75">
      <c r="A193" s="272"/>
    </row>
    <row r="194" ht="12.75">
      <c r="A194" s="272"/>
    </row>
    <row r="195" ht="12.75">
      <c r="A195" s="272"/>
    </row>
    <row r="196" ht="12.75">
      <c r="A196" s="272"/>
    </row>
    <row r="197" ht="12.75">
      <c r="A197" s="272"/>
    </row>
    <row r="198" ht="12.75">
      <c r="A198" s="272"/>
    </row>
    <row r="199" ht="12.75">
      <c r="A199" s="272"/>
    </row>
    <row r="200" ht="12.75">
      <c r="A200" s="272"/>
    </row>
    <row r="201" ht="12.75">
      <c r="A201" s="272"/>
    </row>
    <row r="202" ht="12.75">
      <c r="A202" s="272"/>
    </row>
    <row r="203" ht="12.75">
      <c r="A203" s="272"/>
    </row>
    <row r="204" ht="12.75">
      <c r="A204" s="272"/>
    </row>
    <row r="205" ht="12.75">
      <c r="A205" s="272"/>
    </row>
    <row r="206" ht="12.75">
      <c r="A206" s="272"/>
    </row>
    <row r="207" ht="12.75">
      <c r="A207" s="272"/>
    </row>
    <row r="208" ht="12.75">
      <c r="A208" s="272"/>
    </row>
    <row r="209" ht="12.75">
      <c r="A209" s="272"/>
    </row>
    <row r="210" ht="12.75">
      <c r="A210" s="272"/>
    </row>
    <row r="211" ht="12.75">
      <c r="A211" s="272"/>
    </row>
    <row r="212" ht="12.75">
      <c r="A212" s="272"/>
    </row>
    <row r="213" ht="12.75">
      <c r="A213" s="272"/>
    </row>
    <row r="214" ht="12.75">
      <c r="A214" s="272"/>
    </row>
    <row r="215" ht="12.75">
      <c r="A215" s="272"/>
    </row>
    <row r="216" ht="12.75">
      <c r="A216" s="272"/>
    </row>
    <row r="217" ht="12.75">
      <c r="A217" s="272"/>
    </row>
    <row r="218" ht="12.75">
      <c r="A218" s="272"/>
    </row>
    <row r="219" ht="12.75">
      <c r="A219" s="272"/>
    </row>
    <row r="220" ht="12.75">
      <c r="A220" s="272"/>
    </row>
    <row r="221" ht="12.75">
      <c r="A221" s="272"/>
    </row>
    <row r="222" ht="12.75">
      <c r="A222" s="272"/>
    </row>
    <row r="223" ht="12.75">
      <c r="A223" s="272"/>
    </row>
    <row r="224" ht="12.75">
      <c r="A224" s="272"/>
    </row>
    <row r="225" ht="12.75">
      <c r="A225" s="272"/>
    </row>
    <row r="226" ht="12.75">
      <c r="A226" s="272"/>
    </row>
    <row r="227" ht="12.75">
      <c r="A227" s="272"/>
    </row>
    <row r="228" ht="12.75">
      <c r="A228" s="272"/>
    </row>
    <row r="229" ht="12.75">
      <c r="A229" s="272"/>
    </row>
    <row r="230" ht="12.75">
      <c r="A230" s="272"/>
    </row>
    <row r="231" ht="12.75">
      <c r="A231" s="272"/>
    </row>
    <row r="232" ht="12.75">
      <c r="A232" s="272"/>
    </row>
    <row r="233" ht="12.75">
      <c r="A233" s="272"/>
    </row>
    <row r="234" ht="12.75">
      <c r="A234" s="272"/>
    </row>
    <row r="235" ht="12.75">
      <c r="A235" s="272"/>
    </row>
    <row r="236" ht="12.75">
      <c r="A236" s="272"/>
    </row>
    <row r="237" ht="12.75">
      <c r="A237" s="272"/>
    </row>
    <row r="238" ht="12.75">
      <c r="A238" s="272"/>
    </row>
    <row r="239" ht="12.75">
      <c r="A239" s="272"/>
    </row>
    <row r="240" ht="12.75">
      <c r="A240" s="272"/>
    </row>
    <row r="241" ht="12.75">
      <c r="A241" s="272"/>
    </row>
    <row r="242" ht="12.75">
      <c r="A242" s="272"/>
    </row>
    <row r="243" ht="12.75">
      <c r="A243" s="272"/>
    </row>
    <row r="244" ht="12.75">
      <c r="A244" s="272"/>
    </row>
    <row r="245" ht="12.75">
      <c r="A245" s="272"/>
    </row>
    <row r="246" ht="12.75">
      <c r="A246" s="272"/>
    </row>
    <row r="247" ht="12.75">
      <c r="A247" s="272"/>
    </row>
    <row r="248" ht="12.75">
      <c r="A248" s="272"/>
    </row>
    <row r="249" ht="12.75">
      <c r="A249" s="272"/>
    </row>
    <row r="250" ht="12.75">
      <c r="A250" s="272"/>
    </row>
    <row r="251" ht="12.75">
      <c r="A251" s="272"/>
    </row>
    <row r="252" ht="12.75">
      <c r="A252" s="272"/>
    </row>
    <row r="253" ht="12.75">
      <c r="A253" s="272"/>
    </row>
    <row r="254" ht="12.75">
      <c r="A254" s="272"/>
    </row>
    <row r="255" ht="12.75">
      <c r="A255" s="272"/>
    </row>
    <row r="256" ht="12.75">
      <c r="A256" s="272"/>
    </row>
    <row r="257" ht="12.75">
      <c r="A257" s="272"/>
    </row>
    <row r="258" ht="12.75">
      <c r="A258" s="272"/>
    </row>
    <row r="259" ht="12.75">
      <c r="A259" s="272"/>
    </row>
    <row r="260" ht="12.75">
      <c r="A260" s="272"/>
    </row>
    <row r="261" ht="12.75">
      <c r="A261" s="272"/>
    </row>
    <row r="262" ht="12.75">
      <c r="A262" s="272"/>
    </row>
    <row r="263" ht="12.75">
      <c r="A263" s="272"/>
    </row>
    <row r="264" ht="12.75">
      <c r="A264" s="272"/>
    </row>
    <row r="265" ht="12.75">
      <c r="A265" s="272"/>
    </row>
    <row r="266" ht="12.75">
      <c r="A266" s="272"/>
    </row>
    <row r="267" ht="12.75">
      <c r="A267" s="272"/>
    </row>
    <row r="268" ht="12.75">
      <c r="A268" s="272"/>
    </row>
    <row r="269" ht="12.75">
      <c r="A269" s="272"/>
    </row>
    <row r="270" ht="12.75">
      <c r="A270" s="272"/>
    </row>
    <row r="271" ht="12.75">
      <c r="A271" s="272"/>
    </row>
    <row r="272" ht="12.75">
      <c r="A272" s="272"/>
    </row>
    <row r="273" ht="12.75">
      <c r="A273" s="272"/>
    </row>
    <row r="274" ht="12.75">
      <c r="A274" s="272"/>
    </row>
    <row r="275" ht="12.75">
      <c r="A275" s="272"/>
    </row>
    <row r="276" ht="12.75">
      <c r="A276" s="272"/>
    </row>
    <row r="277" ht="12.75">
      <c r="A277" s="272"/>
    </row>
    <row r="278" ht="12.75">
      <c r="A278" s="272"/>
    </row>
    <row r="279" ht="12.75">
      <c r="A279" s="272"/>
    </row>
    <row r="280" ht="12.75">
      <c r="A280" s="272"/>
    </row>
    <row r="281" ht="12.75">
      <c r="A281" s="272"/>
    </row>
    <row r="282" ht="12.75">
      <c r="A282" s="272"/>
    </row>
    <row r="283" ht="12.75">
      <c r="A283" s="272"/>
    </row>
    <row r="284" ht="12.75">
      <c r="A284" s="272"/>
    </row>
    <row r="285" ht="12.75">
      <c r="A285" s="272"/>
    </row>
    <row r="286" ht="12.75">
      <c r="A286" s="272"/>
    </row>
    <row r="287" ht="12.75">
      <c r="A287" s="272"/>
    </row>
    <row r="288" ht="12.75">
      <c r="A288" s="272"/>
    </row>
    <row r="289" ht="12.75">
      <c r="A289" s="272"/>
    </row>
    <row r="290" ht="12.75">
      <c r="A290" s="272"/>
    </row>
    <row r="291" ht="12.75">
      <c r="A291" s="272"/>
    </row>
    <row r="292" ht="12.75">
      <c r="A292" s="272"/>
    </row>
    <row r="293" ht="12.75">
      <c r="A293" s="272"/>
    </row>
    <row r="294" ht="12.75">
      <c r="A294" s="272"/>
    </row>
    <row r="295" ht="12.75">
      <c r="A295" s="272"/>
    </row>
    <row r="296" ht="12.75">
      <c r="A296" s="272"/>
    </row>
    <row r="297" ht="12.75">
      <c r="A297" s="272"/>
    </row>
    <row r="298" ht="12.75">
      <c r="A298" s="272"/>
    </row>
    <row r="299" ht="12.75">
      <c r="A299" s="272"/>
    </row>
    <row r="300" ht="12.75">
      <c r="A300" s="272"/>
    </row>
    <row r="301" ht="12.75">
      <c r="A301" s="272"/>
    </row>
    <row r="302" ht="12.75">
      <c r="A302" s="272"/>
    </row>
    <row r="303" ht="12.75">
      <c r="A303" s="272"/>
    </row>
    <row r="304" ht="12.75">
      <c r="A304" s="272"/>
    </row>
    <row r="305" ht="12.75">
      <c r="A305" s="272"/>
    </row>
    <row r="306" ht="12.75">
      <c r="A306" s="272"/>
    </row>
    <row r="307" ht="12.75">
      <c r="A307" s="272"/>
    </row>
    <row r="308" ht="12.75">
      <c r="A308" s="272"/>
    </row>
    <row r="309" ht="12.75">
      <c r="A309" s="272"/>
    </row>
    <row r="310" ht="12.75">
      <c r="A310" s="272"/>
    </row>
    <row r="311" ht="12.75">
      <c r="A311" s="272"/>
    </row>
    <row r="312" ht="12.75">
      <c r="A312" s="272"/>
    </row>
    <row r="313" ht="12.75">
      <c r="A313" s="272"/>
    </row>
    <row r="314" ht="12.75">
      <c r="A314" s="272"/>
    </row>
    <row r="315" ht="12.75">
      <c r="A315" s="272"/>
    </row>
    <row r="316" ht="12.75">
      <c r="A316" s="272"/>
    </row>
    <row r="317" ht="12.75">
      <c r="A317" s="272"/>
    </row>
    <row r="318" ht="12.75">
      <c r="A318" s="272"/>
    </row>
    <row r="319" ht="12.75">
      <c r="A319" s="272"/>
    </row>
    <row r="320" ht="12.75">
      <c r="A320" s="272"/>
    </row>
    <row r="321" ht="12.75">
      <c r="A321" s="272"/>
    </row>
    <row r="322" ht="12.75">
      <c r="A322" s="272"/>
    </row>
    <row r="323" ht="12.75">
      <c r="A323" s="272"/>
    </row>
    <row r="324" ht="12.75">
      <c r="A324" s="272"/>
    </row>
    <row r="325" ht="12.75">
      <c r="A325" s="272"/>
    </row>
    <row r="326" ht="12.75">
      <c r="A326" s="272"/>
    </row>
    <row r="327" ht="12.75">
      <c r="A327" s="272"/>
    </row>
    <row r="328" ht="12.75">
      <c r="A328" s="272"/>
    </row>
    <row r="329" ht="12.75">
      <c r="A329" s="272"/>
    </row>
    <row r="330" ht="12.75">
      <c r="A330" s="272"/>
    </row>
    <row r="331" ht="12.75">
      <c r="A331" s="272"/>
    </row>
    <row r="332" ht="12.75">
      <c r="A332" s="272"/>
    </row>
    <row r="333" ht="12.75">
      <c r="A333" s="272"/>
    </row>
    <row r="334" ht="12.75">
      <c r="A334" s="272"/>
    </row>
    <row r="335" ht="12.75">
      <c r="A335" s="272"/>
    </row>
    <row r="336" ht="12.75">
      <c r="A336" s="272"/>
    </row>
    <row r="337" ht="12.75">
      <c r="A337" s="272"/>
    </row>
    <row r="338" ht="12.75">
      <c r="A338" s="272"/>
    </row>
    <row r="339" ht="12.75">
      <c r="A339" s="272"/>
    </row>
    <row r="340" ht="12.75">
      <c r="A340" s="272"/>
    </row>
    <row r="341" ht="12.75">
      <c r="A341" s="272"/>
    </row>
    <row r="342" ht="12.75">
      <c r="A342" s="272"/>
    </row>
    <row r="343" ht="12.75">
      <c r="A343" s="272"/>
    </row>
    <row r="344" ht="12.75">
      <c r="A344" s="272"/>
    </row>
    <row r="345" ht="12.75">
      <c r="A345" s="272"/>
    </row>
    <row r="346" ht="12.75">
      <c r="A346" s="272"/>
    </row>
    <row r="347" ht="12.75">
      <c r="A347" s="272"/>
    </row>
    <row r="348" ht="12.75">
      <c r="A348" s="272"/>
    </row>
    <row r="349" ht="12.75">
      <c r="A349" s="272"/>
    </row>
    <row r="350" ht="12.75">
      <c r="A350" s="272"/>
    </row>
    <row r="351" ht="12.75">
      <c r="A351" s="272"/>
    </row>
    <row r="352" ht="12.75">
      <c r="A352" s="272"/>
    </row>
    <row r="353" ht="12.75">
      <c r="A353" s="272"/>
    </row>
    <row r="354" ht="12.75">
      <c r="A354" s="272"/>
    </row>
    <row r="355" ht="12.75">
      <c r="A355" s="272"/>
    </row>
    <row r="356" ht="12.75">
      <c r="A356" s="272"/>
    </row>
    <row r="357" ht="12.75">
      <c r="A357" s="272"/>
    </row>
    <row r="358" ht="12.75">
      <c r="A358" s="272"/>
    </row>
    <row r="359" ht="12.75">
      <c r="A359" s="272"/>
    </row>
    <row r="360" ht="12.75">
      <c r="A360" s="272"/>
    </row>
    <row r="361" ht="12.75">
      <c r="A361" s="272"/>
    </row>
    <row r="362" ht="12.75">
      <c r="A362" s="272"/>
    </row>
    <row r="363" ht="12.75">
      <c r="A363" s="272"/>
    </row>
    <row r="364" ht="12.75">
      <c r="A364" s="272"/>
    </row>
    <row r="365" ht="12.75">
      <c r="A365" s="272"/>
    </row>
    <row r="366" ht="12.75">
      <c r="A366" s="272"/>
    </row>
    <row r="367" ht="12.75">
      <c r="A367" s="272"/>
    </row>
    <row r="368" ht="12.75">
      <c r="A368" s="272"/>
    </row>
    <row r="369" ht="12.75">
      <c r="A369" s="272"/>
    </row>
    <row r="370" ht="12.75">
      <c r="A370" s="272"/>
    </row>
    <row r="371" ht="12.75">
      <c r="A371" s="272"/>
    </row>
    <row r="372" ht="12.75">
      <c r="A372" s="272"/>
    </row>
    <row r="373" ht="12.75">
      <c r="A373" s="272"/>
    </row>
    <row r="374" ht="12.75">
      <c r="A374" s="272"/>
    </row>
    <row r="375" ht="12.75">
      <c r="A375" s="272"/>
    </row>
    <row r="376" ht="12.75">
      <c r="A376" s="272"/>
    </row>
    <row r="377" ht="12.75">
      <c r="A377" s="272"/>
    </row>
    <row r="378" ht="12.75">
      <c r="A378" s="272"/>
    </row>
    <row r="379" ht="12.75">
      <c r="A379" s="272"/>
    </row>
    <row r="380" ht="12.75">
      <c r="A380" s="272"/>
    </row>
    <row r="381" ht="12.75">
      <c r="A381" s="272"/>
    </row>
    <row r="382" ht="12.75">
      <c r="A382" s="272"/>
    </row>
    <row r="383" ht="12.75">
      <c r="A383" s="272"/>
    </row>
    <row r="384" ht="12.75">
      <c r="A384" s="272"/>
    </row>
    <row r="385" ht="12.75">
      <c r="A385" s="272"/>
    </row>
    <row r="386" ht="12.75">
      <c r="A386" s="272"/>
    </row>
    <row r="387" ht="12.75">
      <c r="A387" s="272"/>
    </row>
    <row r="388" ht="12.75">
      <c r="A388" s="272"/>
    </row>
    <row r="389" ht="12.75">
      <c r="A389" s="272"/>
    </row>
    <row r="390" ht="12.75">
      <c r="A390" s="272"/>
    </row>
    <row r="391" ht="12.75">
      <c r="A391" s="272"/>
    </row>
    <row r="392" ht="12.75">
      <c r="A392" s="272"/>
    </row>
    <row r="393" ht="12.75">
      <c r="A393" s="272"/>
    </row>
    <row r="394" ht="12.75">
      <c r="A394" s="272"/>
    </row>
    <row r="395" ht="12.75">
      <c r="A395" s="272"/>
    </row>
    <row r="396" ht="12.75">
      <c r="A396" s="272"/>
    </row>
    <row r="397" ht="12.75">
      <c r="A397" s="272"/>
    </row>
    <row r="398" ht="12.75">
      <c r="A398" s="272"/>
    </row>
    <row r="399" ht="12.75">
      <c r="A399" s="272"/>
    </row>
    <row r="400" ht="12.75">
      <c r="A400" s="272"/>
    </row>
    <row r="401" ht="12.75">
      <c r="A401" s="272"/>
    </row>
    <row r="402" ht="12.75">
      <c r="A402" s="272"/>
    </row>
    <row r="403" ht="12.75">
      <c r="A403" s="272"/>
    </row>
    <row r="404" ht="12.75">
      <c r="A404" s="272"/>
    </row>
    <row r="405" ht="12.75">
      <c r="A405" s="272"/>
    </row>
    <row r="406" ht="12.75">
      <c r="A406" s="272"/>
    </row>
    <row r="407" ht="12.75">
      <c r="A407" s="272"/>
    </row>
    <row r="408" ht="12.75">
      <c r="A408" s="272"/>
    </row>
    <row r="409" ht="12.75">
      <c r="A409" s="272"/>
    </row>
    <row r="410" ht="12.75">
      <c r="A410" s="272"/>
    </row>
    <row r="411" ht="12.75">
      <c r="A411" s="272"/>
    </row>
    <row r="412" ht="12.75">
      <c r="A412" s="272"/>
    </row>
    <row r="413" ht="12.75">
      <c r="A413" s="272"/>
    </row>
    <row r="414" ht="12.75">
      <c r="A414" s="272"/>
    </row>
  </sheetData>
  <sheetProtection/>
  <printOptions/>
  <pageMargins left="0.5" right="0.5" top="0.5" bottom="0.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K32"/>
  <sheetViews>
    <sheetView showGridLines="0" view="pageBreakPreview" zoomScaleSheetLayoutView="100" zoomScalePageLayoutView="0" workbookViewId="0" topLeftCell="A1">
      <selection activeCell="J11" sqref="J11"/>
    </sheetView>
  </sheetViews>
  <sheetFormatPr defaultColWidth="9.140625" defaultRowHeight="12.75"/>
  <cols>
    <col min="1" max="1" width="1.8515625" style="0" bestFit="1" customWidth="1"/>
    <col min="2" max="2" width="12.7109375" style="0" customWidth="1"/>
    <col min="3" max="3" width="28.7109375" style="0" customWidth="1"/>
    <col min="4" max="4" width="23.421875" style="0" customWidth="1"/>
    <col min="5" max="5" width="10.7109375" style="0" customWidth="1"/>
    <col min="6" max="6" width="10.140625" style="0" customWidth="1"/>
    <col min="7" max="7" width="13.7109375" style="0" customWidth="1"/>
    <col min="8" max="11" width="10.7109375" style="0" customWidth="1"/>
  </cols>
  <sheetData>
    <row r="1" spans="2:11" ht="34.5">
      <c r="B1" s="384" t="s">
        <v>424</v>
      </c>
      <c r="C1" s="384"/>
      <c r="D1" s="384"/>
      <c r="E1" s="384"/>
      <c r="F1" s="384"/>
      <c r="G1" s="384"/>
      <c r="H1" s="384"/>
      <c r="I1" s="384"/>
      <c r="J1" s="384"/>
      <c r="K1" s="384"/>
    </row>
    <row r="2" spans="1:11" ht="18">
      <c r="A2" s="234"/>
      <c r="B2" s="416" t="s">
        <v>391</v>
      </c>
      <c r="C2" s="416"/>
      <c r="D2" s="416"/>
      <c r="E2" s="416"/>
      <c r="F2" s="416"/>
      <c r="G2" s="416"/>
      <c r="H2" s="416"/>
      <c r="I2" s="416"/>
      <c r="J2" s="416"/>
      <c r="K2" s="416"/>
    </row>
    <row r="3" spans="1:11" ht="25.5">
      <c r="A3" s="235"/>
      <c r="B3" s="222" t="s">
        <v>392</v>
      </c>
      <c r="C3" s="381" t="str">
        <f>'Task 1 Roster'!C3:E3</f>
        <v>Input</v>
      </c>
      <c r="D3" s="381"/>
      <c r="E3" s="381"/>
      <c r="F3" s="381" t="s">
        <v>393</v>
      </c>
      <c r="G3" s="381"/>
      <c r="H3" s="298" t="str">
        <f>'Task 1 Roster'!I3</f>
        <v>Input</v>
      </c>
      <c r="I3" s="381" t="str">
        <f>'Task 1 Roster'!J3</f>
        <v>Input</v>
      </c>
      <c r="J3" s="381"/>
      <c r="K3" s="381"/>
    </row>
    <row r="4" spans="1:11" ht="12.75">
      <c r="A4" s="234"/>
      <c r="B4" s="223" t="s">
        <v>287</v>
      </c>
      <c r="C4" s="418" t="s">
        <v>394</v>
      </c>
      <c r="D4" s="418"/>
      <c r="E4" s="418"/>
      <c r="F4" s="418" t="s">
        <v>183</v>
      </c>
      <c r="G4" s="418"/>
      <c r="H4" s="223" t="s">
        <v>5</v>
      </c>
      <c r="I4" s="418" t="s">
        <v>4</v>
      </c>
      <c r="J4" s="418"/>
      <c r="K4" s="418"/>
    </row>
    <row r="5" spans="1:11" ht="40.5" customHeight="1">
      <c r="A5" s="234"/>
      <c r="B5" s="377" t="s">
        <v>451</v>
      </c>
      <c r="C5" s="377"/>
      <c r="D5" s="377"/>
      <c r="E5" s="377"/>
      <c r="F5" s="377"/>
      <c r="G5" s="377"/>
      <c r="H5" s="377"/>
      <c r="I5" s="377"/>
      <c r="J5" s="377"/>
      <c r="K5" s="377"/>
    </row>
    <row r="6" spans="1:11" ht="3" customHeight="1">
      <c r="A6" s="234"/>
      <c r="B6" s="377"/>
      <c r="C6" s="377"/>
      <c r="D6" s="377"/>
      <c r="E6" s="377"/>
      <c r="F6" s="377"/>
      <c r="G6" s="377"/>
      <c r="H6" s="377"/>
      <c r="I6" s="377"/>
      <c r="J6" s="377"/>
      <c r="K6" s="377"/>
    </row>
    <row r="7" spans="1:11" ht="24">
      <c r="A7" s="236"/>
      <c r="B7" s="294" t="s">
        <v>395</v>
      </c>
      <c r="C7" s="294"/>
      <c r="D7" s="295"/>
      <c r="E7" s="296"/>
      <c r="F7" s="296"/>
      <c r="G7" s="295"/>
      <c r="H7" s="302"/>
      <c r="I7" s="295"/>
      <c r="J7" s="302"/>
      <c r="K7" s="297"/>
    </row>
    <row r="8" spans="1:11" ht="3" customHeight="1">
      <c r="A8" s="234"/>
      <c r="B8" s="365"/>
      <c r="C8" s="365"/>
      <c r="D8" s="365"/>
      <c r="E8" s="365"/>
      <c r="F8" s="365"/>
      <c r="G8" s="365"/>
      <c r="H8" s="365"/>
      <c r="I8" s="365"/>
      <c r="J8" s="365"/>
      <c r="K8" s="365"/>
    </row>
    <row r="9" spans="1:11" s="300" customFormat="1" ht="18.75" customHeight="1">
      <c r="A9" s="299"/>
      <c r="B9" s="301" t="str">
        <f>'Task 1 Roster'!F3</f>
        <v>Input</v>
      </c>
      <c r="C9" s="301" t="str">
        <f>'Task 1 Roster'!F11</f>
        <v>Input</v>
      </c>
      <c r="D9" s="382" t="str">
        <f>'Task 1 Roster'!B8</f>
        <v>Input</v>
      </c>
      <c r="E9" s="382"/>
      <c r="F9" s="382"/>
      <c r="G9" s="382" t="str">
        <f>'Task 1 Roster'!D8</f>
        <v>Input</v>
      </c>
      <c r="H9" s="382"/>
      <c r="I9" s="382"/>
      <c r="J9" s="314" t="str">
        <f>'Task 1 Roster'!G8</f>
        <v>Input</v>
      </c>
      <c r="K9" s="314" t="str">
        <f>'Task 1 Roster'!H8</f>
        <v>Input</v>
      </c>
    </row>
    <row r="10" spans="1:11" ht="12.75">
      <c r="A10" s="234"/>
      <c r="B10" s="315" t="s">
        <v>397</v>
      </c>
      <c r="C10" s="316" t="s">
        <v>398</v>
      </c>
      <c r="D10" s="375" t="s">
        <v>450</v>
      </c>
      <c r="E10" s="375"/>
      <c r="F10" s="375"/>
      <c r="G10" s="374" t="s">
        <v>108</v>
      </c>
      <c r="H10" s="374"/>
      <c r="I10" s="374"/>
      <c r="J10" s="103" t="s">
        <v>109</v>
      </c>
      <c r="K10" s="103" t="s">
        <v>449</v>
      </c>
    </row>
    <row r="11" spans="1:11" ht="12.75">
      <c r="A11" s="234"/>
      <c r="B11" s="317"/>
      <c r="C11" s="378" t="s">
        <v>399</v>
      </c>
      <c r="D11" s="378"/>
      <c r="E11" s="378"/>
      <c r="F11" s="378"/>
      <c r="G11" s="378"/>
      <c r="H11" s="380" t="s">
        <v>426</v>
      </c>
      <c r="I11" s="380"/>
      <c r="J11" s="323"/>
      <c r="K11" s="242"/>
    </row>
    <row r="12" spans="1:11" ht="14.25">
      <c r="A12" s="237"/>
      <c r="B12" s="318"/>
      <c r="C12" s="385" t="s">
        <v>400</v>
      </c>
      <c r="D12" s="385"/>
      <c r="E12" s="320"/>
      <c r="F12" s="385" t="s">
        <v>401</v>
      </c>
      <c r="G12" s="385"/>
      <c r="H12" s="385"/>
      <c r="I12" s="385"/>
      <c r="J12" s="320"/>
      <c r="K12" s="225"/>
    </row>
    <row r="13" spans="1:11" ht="12.75">
      <c r="A13" s="237"/>
      <c r="B13" s="318"/>
      <c r="C13" s="371" t="s">
        <v>402</v>
      </c>
      <c r="D13" s="371"/>
      <c r="E13" s="321"/>
      <c r="F13" s="372" t="s">
        <v>403</v>
      </c>
      <c r="G13" s="372"/>
      <c r="H13" s="372"/>
      <c r="I13" s="372"/>
      <c r="J13" s="324"/>
      <c r="K13" s="225"/>
    </row>
    <row r="14" spans="1:11" ht="12.75">
      <c r="A14" s="237"/>
      <c r="B14" s="318"/>
      <c r="C14" s="371" t="s">
        <v>404</v>
      </c>
      <c r="D14" s="371"/>
      <c r="E14" s="322"/>
      <c r="F14" s="371" t="s">
        <v>405</v>
      </c>
      <c r="G14" s="371"/>
      <c r="H14" s="371"/>
      <c r="I14" s="371"/>
      <c r="J14" s="324"/>
      <c r="K14" s="318"/>
    </row>
    <row r="15" spans="1:11" ht="3" customHeight="1">
      <c r="A15" s="234"/>
      <c r="B15" s="373"/>
      <c r="C15" s="373"/>
      <c r="D15" s="373"/>
      <c r="E15" s="373"/>
      <c r="F15" s="373"/>
      <c r="G15" s="373"/>
      <c r="H15" s="373"/>
      <c r="I15" s="373"/>
      <c r="J15" s="373"/>
      <c r="K15" s="373"/>
    </row>
    <row r="16" spans="1:11" ht="24">
      <c r="A16" s="236"/>
      <c r="B16" s="389" t="s">
        <v>406</v>
      </c>
      <c r="C16" s="389"/>
      <c r="D16" s="389"/>
      <c r="E16" s="389"/>
      <c r="F16" s="389"/>
      <c r="G16" s="295"/>
      <c r="H16" s="302"/>
      <c r="I16" s="295"/>
      <c r="J16" s="302"/>
      <c r="K16" s="297" t="s">
        <v>396</v>
      </c>
    </row>
    <row r="17" spans="1:11" ht="15.75">
      <c r="A17" s="238"/>
      <c r="B17" s="226" t="s">
        <v>407</v>
      </c>
      <c r="C17" s="226" t="s">
        <v>321</v>
      </c>
      <c r="D17" s="227" t="s">
        <v>285</v>
      </c>
      <c r="E17" s="226" t="s">
        <v>408</v>
      </c>
      <c r="F17" s="227" t="s">
        <v>409</v>
      </c>
      <c r="G17" s="227" t="s">
        <v>410</v>
      </c>
      <c r="H17" s="376" t="s">
        <v>411</v>
      </c>
      <c r="I17" s="376"/>
      <c r="J17" s="227" t="s">
        <v>412</v>
      </c>
      <c r="K17" s="226" t="s">
        <v>286</v>
      </c>
    </row>
    <row r="18" spans="1:11" ht="12.75">
      <c r="A18" s="239">
        <v>1</v>
      </c>
      <c r="B18" s="228" t="s">
        <v>0</v>
      </c>
      <c r="C18" s="229" t="s">
        <v>321</v>
      </c>
      <c r="D18" s="305" t="s">
        <v>285</v>
      </c>
      <c r="E18" s="231" t="s">
        <v>110</v>
      </c>
      <c r="F18" s="325" t="s">
        <v>409</v>
      </c>
      <c r="G18" s="325" t="s">
        <v>410</v>
      </c>
      <c r="H18" s="379" t="str">
        <f>C3</f>
        <v>Input</v>
      </c>
      <c r="I18" s="379"/>
      <c r="J18" s="305" t="s">
        <v>413</v>
      </c>
      <c r="K18" s="224" t="s">
        <v>286</v>
      </c>
    </row>
    <row r="19" spans="1:11" ht="12.75">
      <c r="A19" s="240">
        <f aca="true" t="shared" si="0" ref="A19:A25">1+A18</f>
        <v>2</v>
      </c>
      <c r="B19" s="228" t="s">
        <v>414</v>
      </c>
      <c r="C19" s="229" t="s">
        <v>321</v>
      </c>
      <c r="D19" s="305" t="s">
        <v>285</v>
      </c>
      <c r="E19" s="231" t="s">
        <v>110</v>
      </c>
      <c r="F19" s="325" t="s">
        <v>409</v>
      </c>
      <c r="G19" s="325" t="s">
        <v>410</v>
      </c>
      <c r="H19" s="379" t="str">
        <f>C3</f>
        <v>Input</v>
      </c>
      <c r="I19" s="379"/>
      <c r="J19" s="305" t="s">
        <v>413</v>
      </c>
      <c r="K19" s="224" t="s">
        <v>286</v>
      </c>
    </row>
    <row r="20" spans="1:11" ht="12.75">
      <c r="A20" s="240">
        <f t="shared" si="0"/>
        <v>3</v>
      </c>
      <c r="B20" s="228" t="s">
        <v>414</v>
      </c>
      <c r="C20" s="229" t="s">
        <v>321</v>
      </c>
      <c r="D20" s="305" t="s">
        <v>285</v>
      </c>
      <c r="E20" s="231" t="s">
        <v>110</v>
      </c>
      <c r="F20" s="325" t="s">
        <v>409</v>
      </c>
      <c r="G20" s="325" t="s">
        <v>410</v>
      </c>
      <c r="H20" s="379" t="str">
        <f>C3</f>
        <v>Input</v>
      </c>
      <c r="I20" s="379"/>
      <c r="J20" s="305" t="s">
        <v>413</v>
      </c>
      <c r="K20" s="224" t="s">
        <v>286</v>
      </c>
    </row>
    <row r="21" spans="1:11" ht="12.75">
      <c r="A21" s="240">
        <f t="shared" si="0"/>
        <v>4</v>
      </c>
      <c r="B21" s="228" t="s">
        <v>414</v>
      </c>
      <c r="C21" s="229" t="s">
        <v>321</v>
      </c>
      <c r="D21" s="305" t="s">
        <v>285</v>
      </c>
      <c r="E21" s="231" t="s">
        <v>110</v>
      </c>
      <c r="F21" s="325" t="s">
        <v>409</v>
      </c>
      <c r="G21" s="325" t="s">
        <v>410</v>
      </c>
      <c r="H21" s="379" t="str">
        <f>C3</f>
        <v>Input</v>
      </c>
      <c r="I21" s="379"/>
      <c r="J21" s="305" t="s">
        <v>413</v>
      </c>
      <c r="K21" s="224" t="s">
        <v>286</v>
      </c>
    </row>
    <row r="22" spans="1:11" ht="12.75">
      <c r="A22" s="240">
        <f t="shared" si="0"/>
        <v>5</v>
      </c>
      <c r="B22" s="228" t="s">
        <v>414</v>
      </c>
      <c r="C22" s="229" t="s">
        <v>321</v>
      </c>
      <c r="D22" s="305" t="s">
        <v>285</v>
      </c>
      <c r="E22" s="231" t="s">
        <v>110</v>
      </c>
      <c r="F22" s="325" t="s">
        <v>409</v>
      </c>
      <c r="G22" s="325" t="s">
        <v>410</v>
      </c>
      <c r="H22" s="379" t="str">
        <f>C3</f>
        <v>Input</v>
      </c>
      <c r="I22" s="379"/>
      <c r="J22" s="305" t="s">
        <v>413</v>
      </c>
      <c r="K22" s="224" t="s">
        <v>286</v>
      </c>
    </row>
    <row r="23" spans="1:11" ht="12.75">
      <c r="A23" s="240">
        <f t="shared" si="0"/>
        <v>6</v>
      </c>
      <c r="B23" s="228" t="s">
        <v>8</v>
      </c>
      <c r="C23" s="229" t="s">
        <v>321</v>
      </c>
      <c r="D23" s="305" t="s">
        <v>285</v>
      </c>
      <c r="E23" s="231" t="s">
        <v>110</v>
      </c>
      <c r="F23" s="325" t="s">
        <v>409</v>
      </c>
      <c r="G23" s="325" t="s">
        <v>410</v>
      </c>
      <c r="H23" s="379" t="str">
        <f>C3</f>
        <v>Input</v>
      </c>
      <c r="I23" s="379"/>
      <c r="J23" s="305" t="s">
        <v>413</v>
      </c>
      <c r="K23" s="224" t="s">
        <v>286</v>
      </c>
    </row>
    <row r="24" spans="1:11" ht="12.75">
      <c r="A24" s="240">
        <f t="shared" si="0"/>
        <v>7</v>
      </c>
      <c r="B24" s="228" t="s">
        <v>284</v>
      </c>
      <c r="C24" s="229" t="s">
        <v>321</v>
      </c>
      <c r="D24" s="306" t="s">
        <v>285</v>
      </c>
      <c r="E24" s="231" t="s">
        <v>110</v>
      </c>
      <c r="F24" s="325" t="s">
        <v>409</v>
      </c>
      <c r="G24" s="325" t="s">
        <v>410</v>
      </c>
      <c r="H24" s="379" t="str">
        <f>C3</f>
        <v>Input</v>
      </c>
      <c r="I24" s="379"/>
      <c r="J24" s="306" t="s">
        <v>413</v>
      </c>
      <c r="K24" s="231" t="s">
        <v>286</v>
      </c>
    </row>
    <row r="25" spans="1:11" ht="12.75">
      <c r="A25" s="240">
        <f t="shared" si="0"/>
        <v>8</v>
      </c>
      <c r="B25" s="228" t="s">
        <v>142</v>
      </c>
      <c r="C25" s="229" t="s">
        <v>321</v>
      </c>
      <c r="D25" s="306" t="s">
        <v>285</v>
      </c>
      <c r="E25" s="231" t="s">
        <v>110</v>
      </c>
      <c r="F25" s="325" t="s">
        <v>409</v>
      </c>
      <c r="G25" s="325" t="s">
        <v>410</v>
      </c>
      <c r="H25" s="379" t="str">
        <f>C3</f>
        <v>Input</v>
      </c>
      <c r="I25" s="379"/>
      <c r="J25" s="306" t="s">
        <v>413</v>
      </c>
      <c r="K25" s="231" t="s">
        <v>286</v>
      </c>
    </row>
    <row r="26" spans="1:11" ht="12.75">
      <c r="A26" s="241"/>
      <c r="B26" s="232" t="s">
        <v>9</v>
      </c>
      <c r="C26" s="233" t="s">
        <v>321</v>
      </c>
      <c r="D26" s="305" t="s">
        <v>285</v>
      </c>
      <c r="E26" s="231" t="s">
        <v>408</v>
      </c>
      <c r="F26" s="305" t="s">
        <v>409</v>
      </c>
      <c r="G26" s="224" t="s">
        <v>410</v>
      </c>
      <c r="H26" s="379" t="str">
        <f>C3</f>
        <v>Input</v>
      </c>
      <c r="I26" s="379"/>
      <c r="J26" s="232"/>
      <c r="K26" s="232"/>
    </row>
    <row r="27" spans="1:11" ht="12.75">
      <c r="A27" s="241"/>
      <c r="B27" s="232" t="s">
        <v>10</v>
      </c>
      <c r="C27" s="233" t="s">
        <v>321</v>
      </c>
      <c r="D27" s="305" t="s">
        <v>285</v>
      </c>
      <c r="E27" s="231" t="s">
        <v>408</v>
      </c>
      <c r="F27" s="305" t="s">
        <v>409</v>
      </c>
      <c r="G27" s="224" t="s">
        <v>410</v>
      </c>
      <c r="H27" s="390" t="s">
        <v>411</v>
      </c>
      <c r="I27" s="390"/>
      <c r="J27" s="232"/>
      <c r="K27" s="232"/>
    </row>
    <row r="28" spans="1:11" ht="12.75">
      <c r="A28" s="240"/>
      <c r="B28" s="397" t="s">
        <v>415</v>
      </c>
      <c r="C28" s="397"/>
      <c r="D28" s="397"/>
      <c r="E28" s="397"/>
      <c r="F28" s="397"/>
      <c r="G28" s="397"/>
      <c r="H28" s="397"/>
      <c r="I28" s="397"/>
      <c r="J28" s="397"/>
      <c r="K28" s="397"/>
    </row>
    <row r="29" spans="1:11" ht="4.5" customHeight="1">
      <c r="A29" s="240"/>
      <c r="B29" s="386"/>
      <c r="C29" s="386"/>
      <c r="D29" s="386"/>
      <c r="E29" s="386"/>
      <c r="F29" s="386"/>
      <c r="G29" s="386"/>
      <c r="H29" s="386"/>
      <c r="I29" s="386"/>
      <c r="J29" s="386"/>
      <c r="K29" s="386"/>
    </row>
    <row r="30" spans="1:11" ht="12.75">
      <c r="A30" s="240"/>
      <c r="B30" s="228" t="s">
        <v>416</v>
      </c>
      <c r="C30" s="387" t="s">
        <v>417</v>
      </c>
      <c r="D30" s="387"/>
      <c r="E30" s="387"/>
      <c r="F30" s="387"/>
      <c r="G30" s="387"/>
      <c r="H30" s="387"/>
      <c r="I30" s="387"/>
      <c r="J30" s="387"/>
      <c r="K30" s="387"/>
    </row>
    <row r="31" spans="1:11" ht="140.25" customHeight="1">
      <c r="A31" s="240"/>
      <c r="B31" s="396"/>
      <c r="C31" s="396"/>
      <c r="D31" s="396"/>
      <c r="E31" s="396"/>
      <c r="F31" s="396"/>
      <c r="G31" s="396"/>
      <c r="H31" s="396"/>
      <c r="I31" s="396"/>
      <c r="J31" s="396"/>
      <c r="K31" s="396"/>
    </row>
    <row r="32" spans="1:11" ht="12.75">
      <c r="A32" s="240"/>
      <c r="B32" s="383"/>
      <c r="C32" s="383"/>
      <c r="D32" s="383"/>
      <c r="E32" s="383"/>
      <c r="F32" s="383"/>
      <c r="G32" s="383"/>
      <c r="H32" s="383"/>
      <c r="I32" s="383"/>
      <c r="J32" s="383"/>
      <c r="K32" s="383"/>
    </row>
  </sheetData>
  <sheetProtection password="CC76" sheet="1" selectLockedCells="1"/>
  <mergeCells count="41">
    <mergeCell ref="C11:G11"/>
    <mergeCell ref="B8:K8"/>
    <mergeCell ref="F4:G4"/>
    <mergeCell ref="H20:I20"/>
    <mergeCell ref="H25:I25"/>
    <mergeCell ref="C14:D14"/>
    <mergeCell ref="F14:I14"/>
    <mergeCell ref="B16:F16"/>
    <mergeCell ref="H17:I17"/>
    <mergeCell ref="H18:I18"/>
    <mergeCell ref="B1:K1"/>
    <mergeCell ref="F12:I12"/>
    <mergeCell ref="C13:D13"/>
    <mergeCell ref="F13:I13"/>
    <mergeCell ref="I4:K4"/>
    <mergeCell ref="G10:I10"/>
    <mergeCell ref="D10:F10"/>
    <mergeCell ref="C4:E4"/>
    <mergeCell ref="C12:D12"/>
    <mergeCell ref="C3:E3"/>
    <mergeCell ref="B32:K32"/>
    <mergeCell ref="H21:I21"/>
    <mergeCell ref="H22:I22"/>
    <mergeCell ref="H23:I23"/>
    <mergeCell ref="H24:I24"/>
    <mergeCell ref="H26:I26"/>
    <mergeCell ref="H19:I19"/>
    <mergeCell ref="H11:I11"/>
    <mergeCell ref="B2:K2"/>
    <mergeCell ref="I3:K3"/>
    <mergeCell ref="G9:I9"/>
    <mergeCell ref="D9:F9"/>
    <mergeCell ref="B15:K15"/>
    <mergeCell ref="F3:G3"/>
    <mergeCell ref="B5:K5"/>
    <mergeCell ref="B6:K6"/>
    <mergeCell ref="B31:K31"/>
    <mergeCell ref="H27:I27"/>
    <mergeCell ref="B28:K28"/>
    <mergeCell ref="B29:K29"/>
    <mergeCell ref="C30:K30"/>
  </mergeCells>
  <conditionalFormatting sqref="J12:J14 F13 C11:C12 K12:K13 E12">
    <cfRule type="containsText" priority="1" dxfId="38" operator="containsText" stopIfTrue="1" text="Input">
      <formula>NOT(ISERROR(SEARCH("Input",C11)))</formula>
    </cfRule>
  </conditionalFormatting>
  <printOptions/>
  <pageMargins left="0.5" right="0.5" top="0.33" bottom="0.53" header="0.3" footer="0.3"/>
  <pageSetup fitToHeight="0" fitToWidth="1" horizontalDpi="600" verticalDpi="600" orientation="landscape" scale="91" r:id="rId1"/>
  <headerFooter alignWithMargins="0">
    <oddFooter>&amp;RPrinted on &amp;D</oddFooter>
  </headerFooter>
</worksheet>
</file>

<file path=xl/worksheets/sheet5.xml><?xml version="1.0" encoding="utf-8"?>
<worksheet xmlns="http://schemas.openxmlformats.org/spreadsheetml/2006/main" xmlns:r="http://schemas.openxmlformats.org/officeDocument/2006/relationships">
  <sheetPr>
    <tabColor rgb="FFFF0000"/>
  </sheetPr>
  <dimension ref="A1:IV141"/>
  <sheetViews>
    <sheetView showGridLines="0" tabSelected="1" view="pageBreakPreview" zoomScaleNormal="50" zoomScaleSheetLayoutView="100" zoomScalePageLayoutView="0" workbookViewId="0" topLeftCell="A7">
      <selection activeCell="J32" sqref="J32:L32"/>
    </sheetView>
  </sheetViews>
  <sheetFormatPr defaultColWidth="0" defaultRowHeight="12.75"/>
  <cols>
    <col min="1" max="1" width="3.8515625" style="14" customWidth="1"/>
    <col min="2" max="26" width="3.8515625" style="15" customWidth="1"/>
    <col min="27" max="27" width="57.57421875" style="58" customWidth="1"/>
    <col min="28" max="28" width="25.8515625" style="15" customWidth="1"/>
    <col min="29" max="30" width="3.8515625" style="15" customWidth="1"/>
    <col min="31" max="31" width="3.8515625" style="37" hidden="1" customWidth="1"/>
    <col min="32" max="32" width="5.7109375" style="58" hidden="1" customWidth="1"/>
    <col min="33" max="71" width="5.7109375" style="31" hidden="1" customWidth="1"/>
    <col min="72" max="83" width="5.7109375" style="58" hidden="1" customWidth="1"/>
    <col min="84" max="84" width="9.140625" style="0" hidden="1" customWidth="1"/>
    <col min="85" max="95" width="5.7109375" style="58" customWidth="1"/>
    <col min="96" max="132" width="9.140625" style="37" customWidth="1"/>
    <col min="133" max="254" width="9.140625" style="14" customWidth="1"/>
    <col min="255" max="16384" width="0" style="14" hidden="1" customWidth="1"/>
  </cols>
  <sheetData>
    <row r="1" spans="1:27" ht="34.5">
      <c r="A1" s="350" t="s">
        <v>283</v>
      </c>
      <c r="B1" s="351"/>
      <c r="C1" s="351"/>
      <c r="D1" s="351"/>
      <c r="E1" s="351"/>
      <c r="F1" s="351"/>
      <c r="G1" s="351"/>
      <c r="H1" s="351"/>
      <c r="I1" s="351"/>
      <c r="J1" s="351"/>
      <c r="K1" s="351"/>
      <c r="L1" s="351"/>
      <c r="M1" s="351"/>
      <c r="N1" s="351"/>
      <c r="O1" s="351"/>
      <c r="P1" s="351"/>
      <c r="Q1" s="351"/>
      <c r="R1" s="351"/>
      <c r="S1" s="351"/>
      <c r="T1" s="351"/>
      <c r="U1" s="351"/>
      <c r="V1" s="351"/>
      <c r="W1" s="8"/>
      <c r="AA1" s="348" t="s">
        <v>376</v>
      </c>
    </row>
    <row r="2" spans="2:83" ht="13.5" customHeight="1">
      <c r="B2" s="14"/>
      <c r="C2" s="14"/>
      <c r="D2" s="14"/>
      <c r="E2" s="14"/>
      <c r="F2" s="14"/>
      <c r="AA2" s="348"/>
      <c r="AF2" s="31">
        <v>1</v>
      </c>
      <c r="AG2" s="31">
        <f>AF2+1</f>
        <v>2</v>
      </c>
      <c r="AH2" s="31">
        <f aca="true" t="shared" si="0" ref="AH2:CE2">AG2+1</f>
        <v>3</v>
      </c>
      <c r="AI2" s="31">
        <f t="shared" si="0"/>
        <v>4</v>
      </c>
      <c r="AJ2" s="31">
        <f t="shared" si="0"/>
        <v>5</v>
      </c>
      <c r="AK2" s="31">
        <f t="shared" si="0"/>
        <v>6</v>
      </c>
      <c r="AL2" s="31">
        <f t="shared" si="0"/>
        <v>7</v>
      </c>
      <c r="AM2" s="31">
        <f t="shared" si="0"/>
        <v>8</v>
      </c>
      <c r="AN2" s="31">
        <f t="shared" si="0"/>
        <v>9</v>
      </c>
      <c r="AO2" s="31">
        <f t="shared" si="0"/>
        <v>10</v>
      </c>
      <c r="AP2" s="31">
        <f t="shared" si="0"/>
        <v>11</v>
      </c>
      <c r="AQ2" s="31">
        <f t="shared" si="0"/>
        <v>12</v>
      </c>
      <c r="AR2" s="31">
        <f t="shared" si="0"/>
        <v>13</v>
      </c>
      <c r="AS2" s="31">
        <f t="shared" si="0"/>
        <v>14</v>
      </c>
      <c r="AT2" s="31">
        <f t="shared" si="0"/>
        <v>15</v>
      </c>
      <c r="AU2" s="31">
        <f t="shared" si="0"/>
        <v>16</v>
      </c>
      <c r="AV2" s="31">
        <f t="shared" si="0"/>
        <v>17</v>
      </c>
      <c r="AW2" s="31">
        <f t="shared" si="0"/>
        <v>18</v>
      </c>
      <c r="AX2" s="31">
        <f t="shared" si="0"/>
        <v>19</v>
      </c>
      <c r="AY2" s="31">
        <f t="shared" si="0"/>
        <v>20</v>
      </c>
      <c r="AZ2" s="31">
        <f t="shared" si="0"/>
        <v>21</v>
      </c>
      <c r="BA2" s="31">
        <f t="shared" si="0"/>
        <v>22</v>
      </c>
      <c r="BB2" s="31">
        <f t="shared" si="0"/>
        <v>23</v>
      </c>
      <c r="BC2" s="31">
        <f t="shared" si="0"/>
        <v>24</v>
      </c>
      <c r="BD2" s="31">
        <f t="shared" si="0"/>
        <v>25</v>
      </c>
      <c r="BE2" s="31">
        <f t="shared" si="0"/>
        <v>26</v>
      </c>
      <c r="BF2" s="31">
        <f t="shared" si="0"/>
        <v>27</v>
      </c>
      <c r="BG2" s="31">
        <f t="shared" si="0"/>
        <v>28</v>
      </c>
      <c r="BH2" s="31">
        <f t="shared" si="0"/>
        <v>29</v>
      </c>
      <c r="BI2" s="31">
        <f t="shared" si="0"/>
        <v>30</v>
      </c>
      <c r="BJ2" s="31">
        <f t="shared" si="0"/>
        <v>31</v>
      </c>
      <c r="BK2" s="31">
        <f t="shared" si="0"/>
        <v>32</v>
      </c>
      <c r="BL2" s="31">
        <f t="shared" si="0"/>
        <v>33</v>
      </c>
      <c r="BM2" s="31">
        <f t="shared" si="0"/>
        <v>34</v>
      </c>
      <c r="BN2" s="31">
        <f t="shared" si="0"/>
        <v>35</v>
      </c>
      <c r="BO2" s="31">
        <f t="shared" si="0"/>
        <v>36</v>
      </c>
      <c r="BP2" s="31">
        <f t="shared" si="0"/>
        <v>37</v>
      </c>
      <c r="BQ2" s="31">
        <f t="shared" si="0"/>
        <v>38</v>
      </c>
      <c r="BR2" s="31">
        <f t="shared" si="0"/>
        <v>39</v>
      </c>
      <c r="BS2" s="31">
        <f t="shared" si="0"/>
        <v>40</v>
      </c>
      <c r="BT2" s="31">
        <f t="shared" si="0"/>
        <v>41</v>
      </c>
      <c r="BU2" s="31">
        <f t="shared" si="0"/>
        <v>42</v>
      </c>
      <c r="BV2" s="31">
        <f t="shared" si="0"/>
        <v>43</v>
      </c>
      <c r="BW2" s="31">
        <f t="shared" si="0"/>
        <v>44</v>
      </c>
      <c r="BX2" s="31">
        <f t="shared" si="0"/>
        <v>45</v>
      </c>
      <c r="BY2" s="31">
        <f t="shared" si="0"/>
        <v>46</v>
      </c>
      <c r="BZ2" s="31">
        <f t="shared" si="0"/>
        <v>47</v>
      </c>
      <c r="CA2" s="31">
        <f t="shared" si="0"/>
        <v>48</v>
      </c>
      <c r="CB2" s="31">
        <f t="shared" si="0"/>
        <v>49</v>
      </c>
      <c r="CC2" s="31">
        <f t="shared" si="0"/>
        <v>50</v>
      </c>
      <c r="CD2" s="31">
        <f t="shared" si="0"/>
        <v>51</v>
      </c>
      <c r="CE2" s="31">
        <f t="shared" si="0"/>
        <v>52</v>
      </c>
    </row>
    <row r="3" spans="2:83" ht="13.5" customHeight="1">
      <c r="B3" s="14"/>
      <c r="C3" s="14"/>
      <c r="D3" s="14"/>
      <c r="E3" s="14"/>
      <c r="F3" s="14"/>
      <c r="AA3" s="348"/>
      <c r="AF3" s="166" t="s">
        <v>322</v>
      </c>
      <c r="AG3" s="167" t="s">
        <v>323</v>
      </c>
      <c r="AH3" s="167" t="s">
        <v>226</v>
      </c>
      <c r="AI3" s="167" t="s">
        <v>324</v>
      </c>
      <c r="AJ3" s="167" t="s">
        <v>325</v>
      </c>
      <c r="AK3" s="167" t="s">
        <v>326</v>
      </c>
      <c r="AL3" s="167" t="s">
        <v>327</v>
      </c>
      <c r="AM3" s="167" t="s">
        <v>363</v>
      </c>
      <c r="AN3" s="167" t="s">
        <v>328</v>
      </c>
      <c r="AO3" s="167" t="s">
        <v>328</v>
      </c>
      <c r="AP3" s="167" t="s">
        <v>329</v>
      </c>
      <c r="AQ3" s="167" t="s">
        <v>330</v>
      </c>
      <c r="AR3" s="167" t="s">
        <v>331</v>
      </c>
      <c r="AS3" s="167" t="s">
        <v>332</v>
      </c>
      <c r="AT3" s="167" t="s">
        <v>333</v>
      </c>
      <c r="AU3" s="167" t="s">
        <v>37</v>
      </c>
      <c r="AV3" s="167" t="s">
        <v>14</v>
      </c>
      <c r="AW3" s="264" t="s">
        <v>431</v>
      </c>
      <c r="AX3" s="167" t="s">
        <v>231</v>
      </c>
      <c r="AY3" s="264" t="s">
        <v>430</v>
      </c>
      <c r="AZ3" s="167" t="s">
        <v>334</v>
      </c>
      <c r="BA3" s="167" t="s">
        <v>335</v>
      </c>
      <c r="BB3" s="167" t="s">
        <v>336</v>
      </c>
      <c r="BC3" s="167" t="s">
        <v>337</v>
      </c>
      <c r="BD3" s="167" t="s">
        <v>338</v>
      </c>
      <c r="BE3" s="167" t="s">
        <v>339</v>
      </c>
      <c r="BF3" s="167" t="s">
        <v>340</v>
      </c>
      <c r="BG3" s="167" t="s">
        <v>341</v>
      </c>
      <c r="BH3" s="167" t="s">
        <v>342</v>
      </c>
      <c r="BI3" s="167" t="s">
        <v>343</v>
      </c>
      <c r="BJ3" s="167" t="s">
        <v>344</v>
      </c>
      <c r="BK3" s="167" t="s">
        <v>345</v>
      </c>
      <c r="BL3" s="167" t="s">
        <v>346</v>
      </c>
      <c r="BM3" s="167" t="s">
        <v>347</v>
      </c>
      <c r="BN3" s="167" t="s">
        <v>348</v>
      </c>
      <c r="BO3" s="167" t="s">
        <v>349</v>
      </c>
      <c r="BP3" s="167" t="s">
        <v>350</v>
      </c>
      <c r="BQ3" s="167" t="s">
        <v>351</v>
      </c>
      <c r="BR3" s="167" t="s">
        <v>352</v>
      </c>
      <c r="BS3" s="167" t="s">
        <v>353</v>
      </c>
      <c r="BT3" s="167" t="s">
        <v>354</v>
      </c>
      <c r="BU3" s="167" t="s">
        <v>102</v>
      </c>
      <c r="BV3" s="167" t="s">
        <v>355</v>
      </c>
      <c r="BW3" s="167" t="s">
        <v>356</v>
      </c>
      <c r="BX3" s="167" t="s">
        <v>352</v>
      </c>
      <c r="BY3" s="167" t="s">
        <v>357</v>
      </c>
      <c r="BZ3" s="167" t="s">
        <v>358</v>
      </c>
      <c r="CA3" s="167" t="s">
        <v>359</v>
      </c>
      <c r="CB3" s="166" t="s">
        <v>11</v>
      </c>
      <c r="CC3" s="167" t="s">
        <v>360</v>
      </c>
      <c r="CD3" s="167" t="s">
        <v>361</v>
      </c>
      <c r="CE3" s="166" t="s">
        <v>362</v>
      </c>
    </row>
    <row r="4" spans="1:132" ht="12" customHeight="1">
      <c r="A4" s="440" t="s">
        <v>288</v>
      </c>
      <c r="B4" s="403"/>
      <c r="C4" s="403"/>
      <c r="D4" s="403"/>
      <c r="E4" s="403"/>
      <c r="F4" s="403"/>
      <c r="G4" s="403"/>
      <c r="H4" s="403"/>
      <c r="I4" s="403"/>
      <c r="J4" s="403"/>
      <c r="K4" s="403"/>
      <c r="L4" s="403"/>
      <c r="M4" s="403"/>
      <c r="N4" s="403"/>
      <c r="O4" s="403"/>
      <c r="P4" s="403"/>
      <c r="Q4" s="403"/>
      <c r="R4" s="403"/>
      <c r="S4" s="403"/>
      <c r="T4" s="403"/>
      <c r="U4" s="403"/>
      <c r="V4" s="403"/>
      <c r="W4" s="403"/>
      <c r="X4" s="403"/>
      <c r="Y4" s="403"/>
      <c r="Z4" s="8"/>
      <c r="AB4" s="8"/>
      <c r="AC4" s="8"/>
      <c r="AD4" s="8"/>
      <c r="AE4" s="14"/>
      <c r="AF4" s="168"/>
      <c r="AG4" s="169" t="s">
        <v>52</v>
      </c>
      <c r="AH4" s="169" t="s">
        <v>52</v>
      </c>
      <c r="AI4" s="169" t="s">
        <v>52</v>
      </c>
      <c r="AJ4" s="169" t="s">
        <v>52</v>
      </c>
      <c r="AK4" s="169" t="s">
        <v>52</v>
      </c>
      <c r="AL4" s="169" t="s">
        <v>52</v>
      </c>
      <c r="AM4" s="169" t="s">
        <v>52</v>
      </c>
      <c r="AN4" s="169" t="s">
        <v>52</v>
      </c>
      <c r="AO4" s="170"/>
      <c r="AP4" s="171" t="s">
        <v>52</v>
      </c>
      <c r="AQ4" s="171" t="s">
        <v>52</v>
      </c>
      <c r="AR4" s="171" t="s">
        <v>52</v>
      </c>
      <c r="AS4" s="171" t="s">
        <v>52</v>
      </c>
      <c r="AT4" s="171" t="s">
        <v>52</v>
      </c>
      <c r="AU4" s="171" t="s">
        <v>52</v>
      </c>
      <c r="AV4" s="172" t="s">
        <v>52</v>
      </c>
      <c r="AW4" s="169" t="s">
        <v>52</v>
      </c>
      <c r="AX4" s="169" t="s">
        <v>52</v>
      </c>
      <c r="AY4" s="265" t="s">
        <v>6</v>
      </c>
      <c r="AZ4" s="169" t="s">
        <v>52</v>
      </c>
      <c r="BA4" s="169" t="s">
        <v>52</v>
      </c>
      <c r="BB4" s="169" t="s">
        <v>52</v>
      </c>
      <c r="BC4" s="169" t="s">
        <v>52</v>
      </c>
      <c r="BD4" s="169"/>
      <c r="BE4" s="169" t="s">
        <v>52</v>
      </c>
      <c r="BF4" s="172" t="s">
        <v>52</v>
      </c>
      <c r="BG4" s="172"/>
      <c r="BH4" s="171" t="s">
        <v>52</v>
      </c>
      <c r="BI4" s="172" t="s">
        <v>52</v>
      </c>
      <c r="BJ4" s="171" t="s">
        <v>52</v>
      </c>
      <c r="BK4" s="169" t="s">
        <v>52</v>
      </c>
      <c r="BL4" s="169" t="s">
        <v>52</v>
      </c>
      <c r="BM4" s="169" t="s">
        <v>52</v>
      </c>
      <c r="BN4" s="169"/>
      <c r="BO4" s="169"/>
      <c r="BP4" s="169"/>
      <c r="BQ4" s="169"/>
      <c r="BR4" s="169"/>
      <c r="BS4" s="169"/>
      <c r="BT4" s="169"/>
      <c r="BU4" s="169"/>
      <c r="BV4" s="169"/>
      <c r="BW4" s="169"/>
      <c r="BX4" s="169"/>
      <c r="BY4" s="169"/>
      <c r="BZ4" s="169"/>
      <c r="CA4" s="168"/>
      <c r="CB4" s="168"/>
      <c r="CC4" s="168"/>
      <c r="CD4" s="168"/>
      <c r="CE4" s="170"/>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row>
    <row r="5" spans="1:83" ht="17.25" customHeight="1">
      <c r="A5" s="330" t="str">
        <f>IF('Task 1 Roster'!C3="","",'Task 1 Roster'!C3)</f>
        <v>Input</v>
      </c>
      <c r="B5" s="330"/>
      <c r="C5" s="330"/>
      <c r="D5" s="331"/>
      <c r="E5" s="331"/>
      <c r="F5" s="331"/>
      <c r="G5" s="331"/>
      <c r="H5" s="331"/>
      <c r="I5" s="331"/>
      <c r="J5" s="331"/>
      <c r="K5" s="331"/>
      <c r="L5" s="331"/>
      <c r="M5" s="331"/>
      <c r="N5" s="331"/>
      <c r="O5" s="331"/>
      <c r="P5" s="331"/>
      <c r="Q5" s="331"/>
      <c r="R5" s="331"/>
      <c r="S5" s="331"/>
      <c r="T5" s="331"/>
      <c r="U5" s="331"/>
      <c r="V5" s="331"/>
      <c r="W5" s="331"/>
      <c r="X5" s="331"/>
      <c r="Y5" s="331"/>
      <c r="Z5" s="247"/>
      <c r="AA5" s="349" t="s">
        <v>375</v>
      </c>
      <c r="AB5" s="247"/>
      <c r="AC5" s="247"/>
      <c r="AD5" s="247"/>
      <c r="AF5" s="173" t="s">
        <v>211</v>
      </c>
      <c r="AG5" s="31" t="str">
        <f>IF(May!Q18="Yes","Yes","No")</f>
        <v>No</v>
      </c>
      <c r="AH5" s="31" t="str">
        <f>IF(May!Y18="Yes","Yes","No")</f>
        <v>No</v>
      </c>
      <c r="AI5" s="31" t="str">
        <f>IF(May!H38="Yes","Yes","No")</f>
        <v>No</v>
      </c>
      <c r="AJ5" s="31" t="str">
        <f>IF(May!P35="Yes","Yes","No")</f>
        <v>No</v>
      </c>
      <c r="AK5" s="31" t="str">
        <f>IF(May!P36="Yes","Yes","No")</f>
        <v>No</v>
      </c>
      <c r="AL5" s="31" t="str">
        <f>IF(May!P37="Yes","Yes","No")</f>
        <v>No</v>
      </c>
      <c r="AM5" s="31" t="str">
        <f>IF(May!P38="Yes","Yes","No")</f>
        <v>No</v>
      </c>
      <c r="AN5" s="31" t="str">
        <f>IF(May!X29="Yes","Yes","No")</f>
        <v>No</v>
      </c>
      <c r="AO5" s="31">
        <f>May!Y29</f>
        <v>0</v>
      </c>
      <c r="AP5" s="31" t="str">
        <f>IF(May!X25="Yes","Yes","No")</f>
        <v>No</v>
      </c>
      <c r="AQ5" s="31" t="str">
        <f>IF(May!X28="Yes","Yes","No")</f>
        <v>No</v>
      </c>
      <c r="AR5" s="31" t="str">
        <f>IF(May!X26="Yes","Yes","No")</f>
        <v>No</v>
      </c>
      <c r="AS5" s="31" t="str">
        <f>IF(May!X27="Yes","Yes","No")</f>
        <v>No</v>
      </c>
      <c r="AT5" s="31" t="str">
        <f>IF(May!X28="Yes","Yes","No")</f>
        <v>No</v>
      </c>
      <c r="AU5" s="31">
        <f>May!X35</f>
        <v>0</v>
      </c>
      <c r="AV5" s="31" t="str">
        <f>IF(May!X31&gt;0,"Yes","No")</f>
        <v>No</v>
      </c>
      <c r="AW5" s="31" t="str">
        <f>May!W36</f>
        <v>No</v>
      </c>
      <c r="AX5" s="31" t="str">
        <f>IF(May!W38="Yes","Yes",IF(W37="Yes","Yes","No"))</f>
        <v>No</v>
      </c>
      <c r="AY5" s="31">
        <f>May!X36</f>
        <v>0</v>
      </c>
      <c r="AZ5" s="31" t="str">
        <f>IF(May!X22="Yes","Yes","No")</f>
        <v>No</v>
      </c>
      <c r="BA5" s="31">
        <f>IF(May!N60="",0,May!N60)</f>
        <v>0</v>
      </c>
      <c r="BB5" s="31">
        <f>May!X32</f>
        <v>0</v>
      </c>
      <c r="BC5" s="31">
        <f>May!H35</f>
        <v>0</v>
      </c>
      <c r="BD5" s="31">
        <f>May!H33</f>
        <v>0</v>
      </c>
      <c r="BE5" s="31" t="str">
        <f>IF(May!H36="Yes","Yes","No")</f>
        <v>No</v>
      </c>
      <c r="BF5" s="31" t="str">
        <f>IF(May!H37="Yes","Yes","No")</f>
        <v>No</v>
      </c>
      <c r="BG5" s="31">
        <f>IF(May!X38="","",May!X38)</f>
        <v>0</v>
      </c>
      <c r="BH5" s="31" t="str">
        <f>IF(May!Y38="Yes","Yes","No")</f>
        <v>No</v>
      </c>
      <c r="BI5" s="31">
        <f>IF(May!X37="","",May!X37)</f>
        <v>0</v>
      </c>
      <c r="BJ5" s="31" t="str">
        <f>IF(May!Y37="Yes","Yes","No")</f>
        <v>No</v>
      </c>
      <c r="BK5" s="31" t="str">
        <f>IF(May!W36="Yes","Yes",IF(May!W37="Yes","Yes","No"))</f>
        <v>No</v>
      </c>
      <c r="BL5" s="31" t="str">
        <f>IF(May!N16="Yes","Yes","No")</f>
        <v>No</v>
      </c>
      <c r="BM5" s="31" t="str">
        <f>IF(May!Y16="Yes","Yes","No")</f>
        <v>No</v>
      </c>
      <c r="BN5" s="31">
        <f>May!R60</f>
        <v>0</v>
      </c>
      <c r="BO5" s="31">
        <f>May!T60</f>
        <v>0</v>
      </c>
      <c r="BP5" s="31">
        <f>May!J60</f>
        <v>0</v>
      </c>
      <c r="BQ5" s="31">
        <f>May!K60</f>
        <v>0</v>
      </c>
      <c r="BR5" s="31">
        <f>May!N60</f>
        <v>0</v>
      </c>
      <c r="BS5" s="31">
        <f>May!L60</f>
        <v>0</v>
      </c>
      <c r="BT5" s="31">
        <f>May!R60</f>
        <v>0</v>
      </c>
      <c r="BU5" s="31">
        <f>May!T60</f>
        <v>0</v>
      </c>
      <c r="BV5" s="31">
        <f>May!S60</f>
        <v>0</v>
      </c>
      <c r="BW5" s="31">
        <f>May!P60</f>
        <v>0</v>
      </c>
      <c r="BX5" s="31">
        <f>May!N60</f>
        <v>0</v>
      </c>
      <c r="BY5" s="31">
        <f>May!O60</f>
        <v>0</v>
      </c>
      <c r="BZ5" s="31">
        <f>May!Q60</f>
        <v>0</v>
      </c>
      <c r="CA5" s="58">
        <f>May!V60</f>
        <v>0</v>
      </c>
      <c r="CB5" s="174">
        <f>May!W60</f>
        <v>0</v>
      </c>
      <c r="CC5" s="174">
        <f>May!X60</f>
        <v>0</v>
      </c>
      <c r="CD5" s="174">
        <f>May!Y60</f>
        <v>0</v>
      </c>
      <c r="CE5" s="175">
        <f>May!H60</f>
        <v>0</v>
      </c>
    </row>
    <row r="6" spans="1:83" ht="3" customHeight="1">
      <c r="A6" s="9"/>
      <c r="B6" s="8"/>
      <c r="C6" s="8"/>
      <c r="D6" s="8"/>
      <c r="E6" s="8"/>
      <c r="F6" s="8"/>
      <c r="G6" s="8"/>
      <c r="H6" s="8"/>
      <c r="I6" s="8"/>
      <c r="J6" s="8"/>
      <c r="K6" s="8"/>
      <c r="L6" s="8"/>
      <c r="M6" s="8"/>
      <c r="N6" s="8"/>
      <c r="O6" s="8"/>
      <c r="P6" s="8"/>
      <c r="Q6" s="8"/>
      <c r="R6" s="8"/>
      <c r="S6" s="8"/>
      <c r="T6" s="8"/>
      <c r="U6" s="8"/>
      <c r="V6" s="8"/>
      <c r="W6" s="8"/>
      <c r="X6" s="8"/>
      <c r="Y6" s="8"/>
      <c r="Z6" s="8"/>
      <c r="AA6" s="346"/>
      <c r="AB6" s="8"/>
      <c r="AC6" s="8"/>
      <c r="AD6" s="8"/>
      <c r="AF6" s="173" t="s">
        <v>212</v>
      </c>
      <c r="AG6" s="31" t="str">
        <f>IF(June!Q18="Yes","Yes","No")</f>
        <v>No</v>
      </c>
      <c r="AH6" s="31" t="str">
        <f>IF(June!Y18="Yes","Yes","No")</f>
        <v>No</v>
      </c>
      <c r="AI6" s="31" t="str">
        <f>IF(June!H38="Yes","Yes","No")</f>
        <v>No</v>
      </c>
      <c r="AJ6" s="31" t="str">
        <f>IF(June!P35="Yes","Yes","No")</f>
        <v>No</v>
      </c>
      <c r="AK6" s="31" t="str">
        <f>IF(June!P36="Yes","Yes","No")</f>
        <v>No</v>
      </c>
      <c r="AL6" s="31" t="str">
        <f>IF(June!P37="Yes","Yes","No")</f>
        <v>No</v>
      </c>
      <c r="AM6" s="31" t="str">
        <f>IF(June!P38="Yes","Yes","No")</f>
        <v>No</v>
      </c>
      <c r="AN6" s="31" t="str">
        <f>IF(June!X29="Yes","Yes","No")</f>
        <v>No</v>
      </c>
      <c r="AO6" s="31">
        <f>June!Y29</f>
        <v>0</v>
      </c>
      <c r="AP6" s="31" t="str">
        <f>IF(June!X25="Yes","Yes","No")</f>
        <v>No</v>
      </c>
      <c r="AQ6" s="31" t="str">
        <f>IF(June!X28="Yes","Yes","No")</f>
        <v>No</v>
      </c>
      <c r="AR6" s="31" t="str">
        <f>IF(June!X26="Yes","Yes","No")</f>
        <v>No</v>
      </c>
      <c r="AS6" s="31" t="str">
        <f>IF(June!X27="Yes","Yes","No")</f>
        <v>No</v>
      </c>
      <c r="AT6" s="31" t="str">
        <f>IF(June!X28="Yes","Yes","No")</f>
        <v>No</v>
      </c>
      <c r="AU6" s="31">
        <f>June!X35</f>
        <v>0</v>
      </c>
      <c r="AV6" s="31" t="str">
        <f>IF(June!X31&gt;0,"Yes","No")</f>
        <v>No</v>
      </c>
      <c r="AW6" s="31" t="str">
        <f>June!W36</f>
        <v>No</v>
      </c>
      <c r="AX6" s="31" t="str">
        <f>IF(June!W38="Yes","Yes",IF(W37="Yes","Yes","No"))</f>
        <v>No</v>
      </c>
      <c r="AY6" s="31">
        <f>June!X36</f>
        <v>0</v>
      </c>
      <c r="AZ6" s="31" t="str">
        <f>IF(June!X22="Yes","Yes","No")</f>
        <v>No</v>
      </c>
      <c r="BA6" s="31">
        <f>IF(June!N60="",0,June!N60)</f>
        <v>0</v>
      </c>
      <c r="BB6" s="31">
        <f>June!X32</f>
        <v>0</v>
      </c>
      <c r="BC6" s="31">
        <f>June!H35</f>
        <v>0</v>
      </c>
      <c r="BD6" s="31">
        <f>June!H33</f>
        <v>0</v>
      </c>
      <c r="BE6" s="31" t="str">
        <f>IF(June!H36="Yes","Yes","No")</f>
        <v>No</v>
      </c>
      <c r="BF6" s="31" t="str">
        <f>IF(June!H37="Yes","Yes","No")</f>
        <v>No</v>
      </c>
      <c r="BG6" s="31">
        <f>IF(June!X38="","",June!X38)</f>
        <v>0</v>
      </c>
      <c r="BH6" s="31" t="str">
        <f>IF(June!Y38="Yes","Yes","No")</f>
        <v>No</v>
      </c>
      <c r="BI6" s="31">
        <f>IF(June!X37="","",June!X37)</f>
        <v>0</v>
      </c>
      <c r="BJ6" s="31" t="str">
        <f>IF(June!Y37="Yes","Yes","No")</f>
        <v>No</v>
      </c>
      <c r="BK6" s="31" t="str">
        <f>IF(June!W36="Yes","Yes",IF(June!W37="Yes","Yes","No"))</f>
        <v>No</v>
      </c>
      <c r="BL6" s="31" t="str">
        <f>IF(June!N16="Yes","Yes","No")</f>
        <v>No</v>
      </c>
      <c r="BM6" s="31" t="str">
        <f>IF(June!Y16="Yes","Yes","No")</f>
        <v>No</v>
      </c>
      <c r="BN6" s="31">
        <f>June!R60</f>
        <v>0</v>
      </c>
      <c r="BO6" s="31">
        <f>June!T60</f>
        <v>0</v>
      </c>
      <c r="BP6" s="31">
        <f>June!J60</f>
        <v>0</v>
      </c>
      <c r="BQ6" s="31">
        <f>June!K60</f>
        <v>0</v>
      </c>
      <c r="BR6" s="31">
        <f>June!N60</f>
        <v>0</v>
      </c>
      <c r="BS6" s="31">
        <f>June!L60</f>
        <v>0</v>
      </c>
      <c r="BT6" s="31">
        <f>June!R60</f>
        <v>0</v>
      </c>
      <c r="BU6" s="31">
        <f>June!T60</f>
        <v>0</v>
      </c>
      <c r="BV6" s="31">
        <f>June!S60</f>
        <v>0</v>
      </c>
      <c r="BW6" s="31">
        <f>June!P60</f>
        <v>0</v>
      </c>
      <c r="BX6" s="31">
        <f>June!N60</f>
        <v>0</v>
      </c>
      <c r="BY6" s="31">
        <f>June!O60</f>
        <v>0</v>
      </c>
      <c r="BZ6" s="31">
        <f>June!Q60</f>
        <v>0</v>
      </c>
      <c r="CA6" s="58">
        <f>June!V60</f>
        <v>0</v>
      </c>
      <c r="CB6" s="176">
        <f>June!W60</f>
        <v>0</v>
      </c>
      <c r="CC6" s="176">
        <f>June!X60</f>
        <v>0</v>
      </c>
      <c r="CD6" s="176">
        <f>June!Y60</f>
        <v>0</v>
      </c>
      <c r="CE6" s="175">
        <f>June!H60</f>
        <v>0</v>
      </c>
    </row>
    <row r="7" spans="1:256" ht="19.5" customHeight="1">
      <c r="A7" s="10" t="s">
        <v>209</v>
      </c>
      <c r="B7" s="329" t="str">
        <f>IF('Task 1 Roster'!B3="","",'Task 1 Roster'!B3)</f>
        <v>2009-2010</v>
      </c>
      <c r="C7" s="329"/>
      <c r="D7" s="329"/>
      <c r="E7" s="329"/>
      <c r="F7" s="329"/>
      <c r="G7" s="332" t="s">
        <v>93</v>
      </c>
      <c r="H7" s="332"/>
      <c r="I7" s="332"/>
      <c r="J7" s="329" t="str">
        <f>IF('Task 1 Roster'!F3="","",'Task 1 Roster'!F3)</f>
        <v>Input</v>
      </c>
      <c r="K7" s="329"/>
      <c r="L7" s="329"/>
      <c r="M7" s="329"/>
      <c r="N7" s="329"/>
      <c r="O7" s="329"/>
      <c r="P7" s="329"/>
      <c r="Q7" s="332" t="s">
        <v>4</v>
      </c>
      <c r="R7" s="332"/>
      <c r="S7" s="328" t="str">
        <f>IF('Task 1 Roster'!J3="","",'Task 1 Roster'!J3)</f>
        <v>Input</v>
      </c>
      <c r="T7" s="328"/>
      <c r="U7" s="328"/>
      <c r="V7" s="332" t="s">
        <v>5</v>
      </c>
      <c r="W7" s="332"/>
      <c r="X7" s="329" t="str">
        <f>IF('Task 1 Roster'!I3="","",'Task 1 Roster'!I3)</f>
        <v>Input</v>
      </c>
      <c r="Y7" s="329"/>
      <c r="Z7" s="248"/>
      <c r="AA7" s="346"/>
      <c r="AB7" s="248"/>
      <c r="AC7" s="248"/>
      <c r="AD7" s="248"/>
      <c r="AF7" s="173" t="s">
        <v>213</v>
      </c>
      <c r="AG7" s="31" t="str">
        <f>IF(July!Q18="Yes","Yes","No")</f>
        <v>No</v>
      </c>
      <c r="AH7" s="31" t="str">
        <f>IF(July!Y18="Yes","Yes","No")</f>
        <v>No</v>
      </c>
      <c r="AI7" s="31" t="str">
        <f>IF(July!H38="Yes","Yes","No")</f>
        <v>No</v>
      </c>
      <c r="AJ7" s="31" t="str">
        <f>IF(July!P35="Yes","Yes","No")</f>
        <v>No</v>
      </c>
      <c r="AK7" s="31" t="str">
        <f>IF(July!P36="Yes","Yes","No")</f>
        <v>No</v>
      </c>
      <c r="AL7" s="31" t="str">
        <f>IF(July!P37="Yes","Yes","No")</f>
        <v>No</v>
      </c>
      <c r="AM7" s="31" t="str">
        <f>IF(July!P38="Yes","Yes","No")</f>
        <v>No</v>
      </c>
      <c r="AN7" s="31" t="str">
        <f>IF(July!X29="Yes","Yes","No")</f>
        <v>No</v>
      </c>
      <c r="AO7" s="31">
        <f>July!Y29</f>
        <v>0</v>
      </c>
      <c r="AP7" s="31" t="str">
        <f>IF(July!X25="Yes","Yes","No")</f>
        <v>No</v>
      </c>
      <c r="AQ7" s="31" t="str">
        <f>IF(July!X28="Yes","Yes","No")</f>
        <v>No</v>
      </c>
      <c r="AR7" s="31" t="str">
        <f>IF(July!X26="Yes","Yes","No")</f>
        <v>No</v>
      </c>
      <c r="AS7" s="31" t="str">
        <f>IF(July!X27="Yes","Yes","No")</f>
        <v>No</v>
      </c>
      <c r="AT7" s="31" t="str">
        <f>IF(July!X28="Yes","Yes","No")</f>
        <v>No</v>
      </c>
      <c r="AU7" s="31">
        <f>July!X35</f>
        <v>0</v>
      </c>
      <c r="AV7" s="31" t="str">
        <f>IF(July!X31&gt;0,"Yes","No")</f>
        <v>No</v>
      </c>
      <c r="AW7" s="31" t="str">
        <f>July!W36</f>
        <v>No</v>
      </c>
      <c r="AX7" s="31" t="str">
        <f>IF(July!W38="Yes","Yes",IF(W37="Yes","Yes","No"))</f>
        <v>No</v>
      </c>
      <c r="AY7" s="31">
        <f>July!X36</f>
        <v>0</v>
      </c>
      <c r="AZ7" s="31" t="str">
        <f>IF(July!X22="Yes","Yes","No")</f>
        <v>No</v>
      </c>
      <c r="BA7" s="31">
        <f>IF(July!N60="",0,July!N60)</f>
        <v>0</v>
      </c>
      <c r="BB7" s="31">
        <f>July!X32</f>
        <v>0</v>
      </c>
      <c r="BC7" s="31">
        <f>July!H35</f>
        <v>0</v>
      </c>
      <c r="BD7" s="31">
        <f>July!H33</f>
        <v>0</v>
      </c>
      <c r="BE7" s="31" t="str">
        <f>IF(July!H36="Yes","Yes","No")</f>
        <v>No</v>
      </c>
      <c r="BF7" s="31" t="str">
        <f>IF(July!H37="Yes","Yes","No")</f>
        <v>No</v>
      </c>
      <c r="BG7" s="31">
        <f>IF(July!X38="","",July!X38)</f>
        <v>0</v>
      </c>
      <c r="BH7" s="31" t="str">
        <f>IF(July!Y38="Yes","Yes","No")</f>
        <v>No</v>
      </c>
      <c r="BI7" s="31">
        <f>IF(July!X37="","",July!X37)</f>
        <v>0</v>
      </c>
      <c r="BJ7" s="31" t="str">
        <f>IF(July!Y37="Yes","Yes","No")</f>
        <v>No</v>
      </c>
      <c r="BK7" s="31" t="str">
        <f>IF(July!W36="Yes","Yes",IF(July!W37="Yes","Yes","No"))</f>
        <v>No</v>
      </c>
      <c r="BL7" s="31" t="str">
        <f>IF(July!N16="Yes","Yes","No")</f>
        <v>No</v>
      </c>
      <c r="BM7" s="31" t="str">
        <f>IF(July!Y16="Yes","Yes","No")</f>
        <v>No</v>
      </c>
      <c r="BN7" s="31">
        <f>July!R60</f>
        <v>0</v>
      </c>
      <c r="BO7" s="31">
        <f>July!T60</f>
        <v>0</v>
      </c>
      <c r="BP7" s="31">
        <f>July!J60</f>
        <v>0</v>
      </c>
      <c r="BQ7" s="31">
        <f>July!K60</f>
        <v>0</v>
      </c>
      <c r="BR7" s="31">
        <f>July!N60</f>
        <v>0</v>
      </c>
      <c r="BS7" s="31">
        <f>July!L60</f>
        <v>0</v>
      </c>
      <c r="BT7" s="31">
        <f>July!R60</f>
        <v>0</v>
      </c>
      <c r="BU7" s="31">
        <f>July!T60</f>
        <v>0</v>
      </c>
      <c r="BV7" s="31">
        <f>July!S60</f>
        <v>0</v>
      </c>
      <c r="BW7" s="31">
        <f>July!P60</f>
        <v>0</v>
      </c>
      <c r="BX7" s="31">
        <f>July!N60</f>
        <v>0</v>
      </c>
      <c r="BY7" s="31">
        <f>July!O60</f>
        <v>0</v>
      </c>
      <c r="BZ7" s="31">
        <f>July!Q60</f>
        <v>0</v>
      </c>
      <c r="CA7" s="58">
        <f>July!V60</f>
        <v>0</v>
      </c>
      <c r="CB7" s="176">
        <f>July!W60</f>
        <v>0</v>
      </c>
      <c r="CC7" s="176">
        <f>July!X60</f>
        <v>0</v>
      </c>
      <c r="CD7" s="176">
        <f>July!Y60</f>
        <v>0</v>
      </c>
      <c r="CE7" s="175">
        <f>July!H60</f>
        <v>0</v>
      </c>
      <c r="IU7" s="14" t="s">
        <v>53</v>
      </c>
      <c r="IV7" s="14" t="s">
        <v>51</v>
      </c>
    </row>
    <row r="8" spans="1:83" ht="19.5" customHeight="1">
      <c r="A8" s="363" t="str">
        <f>IF('Task 1 Roster'!B8="","",'Task 1 Roster'!B8)</f>
        <v>Input</v>
      </c>
      <c r="B8" s="363"/>
      <c r="C8" s="363"/>
      <c r="D8" s="363"/>
      <c r="E8" s="363"/>
      <c r="F8" s="363"/>
      <c r="G8" s="363"/>
      <c r="H8" s="363"/>
      <c r="I8" s="11"/>
      <c r="J8" s="446" t="str">
        <f>IF('Task 1 Roster'!D8="","",'Task 1 Roster'!D8)</f>
        <v>Input</v>
      </c>
      <c r="K8" s="446"/>
      <c r="L8" s="446"/>
      <c r="M8" s="446"/>
      <c r="N8" s="446"/>
      <c r="O8" s="446"/>
      <c r="P8" s="12"/>
      <c r="Q8" s="130" t="str">
        <f>IF('Task 1 Roster'!G8="","",'Task 1 Roster'!G8)</f>
        <v>Input</v>
      </c>
      <c r="R8" s="12"/>
      <c r="S8" s="364" t="str">
        <f>IF('Task 1 Roster'!H8="","",'Task 1 Roster'!H8)</f>
        <v>Input</v>
      </c>
      <c r="T8" s="364"/>
      <c r="U8" s="13"/>
      <c r="V8" s="339" t="str">
        <f>IF('Task 1 Roster'!J8="","",'Task 1 Roster'!J8)</f>
        <v>Input</v>
      </c>
      <c r="W8" s="339"/>
      <c r="X8" s="339"/>
      <c r="Y8" s="339"/>
      <c r="Z8" s="249"/>
      <c r="AA8" s="346"/>
      <c r="AB8" s="249"/>
      <c r="AC8" s="249"/>
      <c r="AD8" s="249"/>
      <c r="AF8" s="173" t="s">
        <v>214</v>
      </c>
      <c r="AG8" s="178" t="str">
        <f>IF(August!Q18="Yes","Yes","No")</f>
        <v>No</v>
      </c>
      <c r="AH8" s="178" t="str">
        <f>IF(August!Y18="Yes","Yes","No")</f>
        <v>No</v>
      </c>
      <c r="AI8" s="31" t="str">
        <f>IF(August!H38="Yes","Yes","No")</f>
        <v>No</v>
      </c>
      <c r="AJ8" s="31" t="str">
        <f>IF(August!P35="Yes","Yes","No")</f>
        <v>No</v>
      </c>
      <c r="AK8" s="31" t="str">
        <f>IF(August!P36="Yes","Yes","No")</f>
        <v>No</v>
      </c>
      <c r="AL8" s="31" t="str">
        <f>IF(August!P37="Yes","Yes","No")</f>
        <v>No</v>
      </c>
      <c r="AM8" s="31" t="str">
        <f>IF(August!P38="Yes","Yes","No")</f>
        <v>No</v>
      </c>
      <c r="AN8" s="31" t="str">
        <f>IF(August!X29="Yes","Yes","No")</f>
        <v>No</v>
      </c>
      <c r="AO8" s="31">
        <f>August!Y29</f>
        <v>0</v>
      </c>
      <c r="AP8" s="31" t="str">
        <f>IF(August!X25="Yes","Yes","No")</f>
        <v>No</v>
      </c>
      <c r="AQ8" s="31" t="str">
        <f>IF(August!X28="Yes","Yes","No")</f>
        <v>No</v>
      </c>
      <c r="AR8" s="31" t="str">
        <f>IF(August!X26="Yes","Yes","No")</f>
        <v>No</v>
      </c>
      <c r="AS8" s="31" t="str">
        <f>IF(August!X27="Yes","Yes","No")</f>
        <v>No</v>
      </c>
      <c r="AT8" s="31" t="str">
        <f>IF(August!X28="Yes","Yes","No")</f>
        <v>No</v>
      </c>
      <c r="AU8" s="31">
        <f>August!X35</f>
        <v>0</v>
      </c>
      <c r="AV8" s="31" t="str">
        <f>IF(August!X31&gt;0,"Yes","No")</f>
        <v>No</v>
      </c>
      <c r="AW8" s="31" t="str">
        <f>August!W36</f>
        <v>No</v>
      </c>
      <c r="AX8" s="31" t="str">
        <f>IF(August!W38="Yes","Yes",IF(W37="Yes","Yes","No"))</f>
        <v>No</v>
      </c>
      <c r="AY8" s="31">
        <f>August!X36</f>
        <v>0</v>
      </c>
      <c r="AZ8" s="31" t="str">
        <f>IF(August!X22="Yes","Yes","No")</f>
        <v>No</v>
      </c>
      <c r="BA8" s="31">
        <f>IF(August!N60="",0,August!N60)</f>
        <v>0</v>
      </c>
      <c r="BB8" s="31">
        <f>August!X32</f>
        <v>0</v>
      </c>
      <c r="BC8" s="31">
        <f>August!H35</f>
        <v>0</v>
      </c>
      <c r="BD8" s="31">
        <f>August!H33</f>
        <v>0</v>
      </c>
      <c r="BE8" s="31" t="str">
        <f>IF(August!H36="Yes","Yes","No")</f>
        <v>No</v>
      </c>
      <c r="BF8" s="31" t="str">
        <f>IF(August!H37="Yes","Yes","No")</f>
        <v>No</v>
      </c>
      <c r="BG8" s="31">
        <f>IF(August!X38="","",August!X38)</f>
        <v>0</v>
      </c>
      <c r="BH8" s="31" t="str">
        <f>IF(August!Y38="Yes","Yes","No")</f>
        <v>No</v>
      </c>
      <c r="BI8" s="31">
        <f>IF(August!X37="","",August!X37)</f>
        <v>0</v>
      </c>
      <c r="BJ8" s="31" t="str">
        <f>IF(August!Y37="Yes","Yes","No")</f>
        <v>No</v>
      </c>
      <c r="BK8" s="31" t="str">
        <f>IF(August!W36="Yes","Yes",IF(August!W37="Yes","Yes","No"))</f>
        <v>No</v>
      </c>
      <c r="BL8" s="31" t="str">
        <f>IF(August!N16="Yes","Yes","No")</f>
        <v>No</v>
      </c>
      <c r="BM8" s="31" t="str">
        <f>IF(August!Y16="Yes","Yes","No")</f>
        <v>No</v>
      </c>
      <c r="BN8" s="31">
        <f>August!R60</f>
        <v>0</v>
      </c>
      <c r="BO8" s="31">
        <f>August!T60</f>
        <v>0</v>
      </c>
      <c r="BP8" s="31">
        <f>August!J60</f>
        <v>0</v>
      </c>
      <c r="BQ8" s="31">
        <f>August!K60</f>
        <v>0</v>
      </c>
      <c r="BR8" s="31">
        <f>August!N60</f>
        <v>0</v>
      </c>
      <c r="BS8" s="31">
        <f>August!L60</f>
        <v>0</v>
      </c>
      <c r="BT8" s="31">
        <f>August!R60</f>
        <v>0</v>
      </c>
      <c r="BU8" s="31">
        <f>August!T60</f>
        <v>0</v>
      </c>
      <c r="BV8" s="31">
        <f>August!S60</f>
        <v>0</v>
      </c>
      <c r="BW8" s="31">
        <f>August!P60</f>
        <v>0</v>
      </c>
      <c r="BX8" s="31">
        <f>August!N60</f>
        <v>0</v>
      </c>
      <c r="BY8" s="31">
        <f>August!O60</f>
        <v>0</v>
      </c>
      <c r="BZ8" s="31">
        <f>August!Q60</f>
        <v>0</v>
      </c>
      <c r="CA8" s="58">
        <f>August!V60</f>
        <v>0</v>
      </c>
      <c r="CB8" s="176">
        <f>August!W60</f>
        <v>0</v>
      </c>
      <c r="CC8" s="176">
        <f>August!X60</f>
        <v>0</v>
      </c>
      <c r="CD8" s="176">
        <f>August!Y60</f>
        <v>0</v>
      </c>
      <c r="CE8" s="175">
        <f>August!H60</f>
        <v>0</v>
      </c>
    </row>
    <row r="9" spans="1:256" s="177" customFormat="1" ht="8.25" customHeight="1">
      <c r="A9" s="343" t="s">
        <v>107</v>
      </c>
      <c r="B9" s="343"/>
      <c r="C9" s="343"/>
      <c r="D9" s="343"/>
      <c r="E9" s="343"/>
      <c r="F9" s="343"/>
      <c r="G9" s="343"/>
      <c r="H9" s="343"/>
      <c r="I9" s="179"/>
      <c r="J9" s="442" t="s">
        <v>108</v>
      </c>
      <c r="K9" s="442"/>
      <c r="L9" s="442"/>
      <c r="M9" s="442"/>
      <c r="N9" s="442"/>
      <c r="O9" s="442"/>
      <c r="P9" s="179"/>
      <c r="Q9" s="180" t="s">
        <v>109</v>
      </c>
      <c r="R9" s="179"/>
      <c r="S9" s="441" t="s">
        <v>111</v>
      </c>
      <c r="T9" s="441"/>
      <c r="U9" s="179"/>
      <c r="V9" s="442" t="s">
        <v>110</v>
      </c>
      <c r="W9" s="442"/>
      <c r="X9" s="442"/>
      <c r="Y9" s="442"/>
      <c r="Z9" s="250"/>
      <c r="AA9" s="346"/>
      <c r="AB9" s="250"/>
      <c r="AC9" s="250"/>
      <c r="AD9" s="250"/>
      <c r="AE9" s="58"/>
      <c r="AF9" s="173" t="s">
        <v>215</v>
      </c>
      <c r="AG9" s="31" t="str">
        <f>IF(September!Q18="Yes","Yes","No")</f>
        <v>No</v>
      </c>
      <c r="AH9" s="31" t="str">
        <f>IF(September!Y18="Yes","Yes","No")</f>
        <v>No</v>
      </c>
      <c r="AI9" s="178" t="str">
        <f>IF(September!H38="Yes","Yes","No")</f>
        <v>No</v>
      </c>
      <c r="AJ9" s="178" t="str">
        <f>IF(September!P35="Yes","Yes","No")</f>
        <v>No</v>
      </c>
      <c r="AK9" s="178" t="str">
        <f>IF(September!P36="Yes","Yes","No")</f>
        <v>No</v>
      </c>
      <c r="AL9" s="178" t="str">
        <f>IF(September!P37="Yes","Yes","No")</f>
        <v>No</v>
      </c>
      <c r="AM9" s="178" t="str">
        <f>IF(September!P38="Yes","Yes","No")</f>
        <v>No</v>
      </c>
      <c r="AN9" s="178" t="str">
        <f>IF(September!X29="Yes","Yes","No")</f>
        <v>No</v>
      </c>
      <c r="AO9" s="178">
        <f>September!Y29</f>
        <v>0</v>
      </c>
      <c r="AP9" s="178" t="str">
        <f>IF(September!X25="Yes","Yes","No")</f>
        <v>No</v>
      </c>
      <c r="AQ9" s="178" t="str">
        <f>IF(September!X28="Yes","Yes","No")</f>
        <v>No</v>
      </c>
      <c r="AR9" s="178" t="str">
        <f>IF(September!X26="Yes","Yes","No")</f>
        <v>No</v>
      </c>
      <c r="AS9" s="178" t="str">
        <f>IF(September!X27="Yes","Yes","No")</f>
        <v>No</v>
      </c>
      <c r="AT9" s="178" t="str">
        <f>IF(September!X28="Yes","Yes","No")</f>
        <v>No</v>
      </c>
      <c r="AU9" s="178">
        <f>September!X35</f>
        <v>0</v>
      </c>
      <c r="AV9" s="178" t="str">
        <f>IF(September!X31&gt;0,"Yes","No")</f>
        <v>No</v>
      </c>
      <c r="AW9" s="178" t="str">
        <f>September!W36</f>
        <v>No</v>
      </c>
      <c r="AX9" s="178" t="str">
        <f>IF(September!W38="Yes","Yes",IF(W37="Yes","Yes","No"))</f>
        <v>No</v>
      </c>
      <c r="AY9" s="178">
        <f>September!X36</f>
        <v>0</v>
      </c>
      <c r="AZ9" s="178" t="str">
        <f>IF(September!X22="Yes","Yes","No")</f>
        <v>No</v>
      </c>
      <c r="BA9" s="178">
        <f>IF(September!N60="",0,September!N60)</f>
        <v>0</v>
      </c>
      <c r="BB9" s="178">
        <f>September!X32</f>
        <v>0</v>
      </c>
      <c r="BC9" s="178">
        <f>September!H35</f>
        <v>0</v>
      </c>
      <c r="BD9" s="178">
        <f>September!H33</f>
        <v>0</v>
      </c>
      <c r="BE9" s="178" t="str">
        <f>IF(September!H36="Yes","Yes","No")</f>
        <v>No</v>
      </c>
      <c r="BF9" s="178" t="str">
        <f>IF(September!H37="Yes","Yes","No")</f>
        <v>No</v>
      </c>
      <c r="BG9" s="178">
        <f>IF(September!X38="","",September!X38)</f>
        <v>0</v>
      </c>
      <c r="BH9" s="178" t="str">
        <f>IF(September!Y38="Yes","Yes","No")</f>
        <v>No</v>
      </c>
      <c r="BI9" s="178">
        <f>IF(September!X37="","",September!X37)</f>
        <v>0</v>
      </c>
      <c r="BJ9" s="178" t="str">
        <f>IF(September!Y37="Yes","Yes","No")</f>
        <v>No</v>
      </c>
      <c r="BK9" s="178" t="str">
        <f>IF(September!W36="Yes","Yes",IF(September!W37="Yes","Yes","No"))</f>
        <v>No</v>
      </c>
      <c r="BL9" s="178" t="str">
        <f>IF(September!N16="Yes","Yes","No")</f>
        <v>No</v>
      </c>
      <c r="BM9" s="178" t="str">
        <f>IF(September!Y16="Yes","Yes","No")</f>
        <v>No</v>
      </c>
      <c r="BN9" s="178">
        <f>September!R60</f>
        <v>0</v>
      </c>
      <c r="BO9" s="178">
        <f>September!T60</f>
        <v>0</v>
      </c>
      <c r="BP9" s="178">
        <f>September!J60</f>
        <v>0</v>
      </c>
      <c r="BQ9" s="178">
        <f>September!K60</f>
        <v>0</v>
      </c>
      <c r="BR9" s="178">
        <f>September!N60</f>
        <v>0</v>
      </c>
      <c r="BS9" s="178">
        <f>September!L60</f>
        <v>0</v>
      </c>
      <c r="BT9" s="178">
        <f>September!R60</f>
        <v>0</v>
      </c>
      <c r="BU9" s="178">
        <f>September!T60</f>
        <v>0</v>
      </c>
      <c r="BV9" s="178">
        <f>September!S60</f>
        <v>0</v>
      </c>
      <c r="BW9" s="178">
        <f>September!P60</f>
        <v>0</v>
      </c>
      <c r="BX9" s="178">
        <f>September!N60</f>
        <v>0</v>
      </c>
      <c r="BY9" s="178">
        <f>September!O60</f>
        <v>0</v>
      </c>
      <c r="BZ9" s="178">
        <f>September!Q60</f>
        <v>0</v>
      </c>
      <c r="CA9" s="181">
        <f>September!V60</f>
        <v>0</v>
      </c>
      <c r="CB9" s="182">
        <f>September!W60</f>
        <v>0</v>
      </c>
      <c r="CC9" s="182">
        <f>September!X60</f>
        <v>0</v>
      </c>
      <c r="CD9" s="182">
        <f>September!Y60</f>
        <v>0</v>
      </c>
      <c r="CE9" s="155">
        <f>September!H60</f>
        <v>0</v>
      </c>
      <c r="CG9" s="58"/>
      <c r="CH9" s="58"/>
      <c r="CI9" s="58"/>
      <c r="CJ9" s="58"/>
      <c r="IU9" s="177" t="s">
        <v>54</v>
      </c>
      <c r="IV9" s="177" t="s">
        <v>52</v>
      </c>
    </row>
    <row r="10" spans="4:255" ht="3" customHeight="1">
      <c r="D10" s="16"/>
      <c r="E10" s="16"/>
      <c r="F10" s="16"/>
      <c r="G10" s="16"/>
      <c r="H10" s="16"/>
      <c r="I10" s="16"/>
      <c r="J10" s="16"/>
      <c r="K10" s="16"/>
      <c r="L10" s="17"/>
      <c r="M10" s="17"/>
      <c r="N10" s="17"/>
      <c r="O10" s="17"/>
      <c r="P10" s="17"/>
      <c r="Q10" s="17"/>
      <c r="R10" s="17"/>
      <c r="S10" s="17"/>
      <c r="T10" s="17"/>
      <c r="U10" s="17"/>
      <c r="V10" s="17"/>
      <c r="Y10" s="18"/>
      <c r="Z10" s="18"/>
      <c r="AA10" s="346"/>
      <c r="AB10" s="18"/>
      <c r="AC10" s="18"/>
      <c r="AD10" s="18"/>
      <c r="AF10" s="183" t="s">
        <v>216</v>
      </c>
      <c r="AG10" s="178" t="str">
        <f>IF(October!Q18="Yes","Yes","No")</f>
        <v>No</v>
      </c>
      <c r="AH10" s="178" t="str">
        <f>IF(October!Y18="Yes","Yes","No")</f>
        <v>No</v>
      </c>
      <c r="AI10" s="178" t="str">
        <f>IF(October!H38="Yes","Yes","No")</f>
        <v>No</v>
      </c>
      <c r="AJ10" s="178" t="str">
        <f>IF(October!P35="Yes","Yes","No")</f>
        <v>No</v>
      </c>
      <c r="AK10" s="178" t="str">
        <f>IF(October!P36="Yes","Yes","No")</f>
        <v>No</v>
      </c>
      <c r="AL10" s="178" t="str">
        <f>IF(October!P37="Yes","Yes","No")</f>
        <v>No</v>
      </c>
      <c r="AM10" s="178" t="str">
        <f>IF(October!P38="Yes","Yes","No")</f>
        <v>No</v>
      </c>
      <c r="AN10" s="178" t="str">
        <f>IF(October!X29="Yes","Yes","No")</f>
        <v>No</v>
      </c>
      <c r="AO10" s="178">
        <f>October!Y29</f>
        <v>0</v>
      </c>
      <c r="AP10" s="178" t="str">
        <f>IF(October!X25="Yes","Yes","No")</f>
        <v>No</v>
      </c>
      <c r="AQ10" s="178" t="str">
        <f>IF(October!X28="Yes","Yes","No")</f>
        <v>No</v>
      </c>
      <c r="AR10" s="178" t="str">
        <f>IF(October!X26="Yes","Yes","No")</f>
        <v>No</v>
      </c>
      <c r="AS10" s="178" t="str">
        <f>IF(October!X27="Yes","Yes","No")</f>
        <v>No</v>
      </c>
      <c r="AT10" s="178" t="str">
        <f>IF(October!X28="Yes","Yes","No")</f>
        <v>No</v>
      </c>
      <c r="AU10" s="178">
        <f>October!X35</f>
        <v>0</v>
      </c>
      <c r="AV10" s="178" t="str">
        <f>IF(October!X31&gt;0,"Yes","No")</f>
        <v>No</v>
      </c>
      <c r="AW10" s="178" t="str">
        <f>October!W36</f>
        <v>No</v>
      </c>
      <c r="AX10" s="178" t="str">
        <f>IF(October!W38="Yes","Yes",IF(W37="Yes","Yes","No"))</f>
        <v>No</v>
      </c>
      <c r="AY10" s="178">
        <f>October!X36</f>
        <v>0</v>
      </c>
      <c r="AZ10" s="178" t="str">
        <f>IF(October!X22="Yes","Yes","No")</f>
        <v>No</v>
      </c>
      <c r="BA10" s="178">
        <f>IF(October!N60="",0,October!N60)</f>
        <v>0</v>
      </c>
      <c r="BB10" s="178">
        <f>October!X32</f>
        <v>0</v>
      </c>
      <c r="BC10" s="178">
        <f>October!H35</f>
        <v>0</v>
      </c>
      <c r="BD10" s="178">
        <f>October!H33</f>
        <v>0</v>
      </c>
      <c r="BE10" s="178" t="str">
        <f>IF(October!H36="Yes","Yes","No")</f>
        <v>No</v>
      </c>
      <c r="BF10" s="178" t="str">
        <f>IF(October!H37="Yes","Yes","No")</f>
        <v>No</v>
      </c>
      <c r="BG10" s="178">
        <f>IF(October!X38="","",October!X38)</f>
        <v>0</v>
      </c>
      <c r="BH10" s="178" t="str">
        <f>IF(October!Y38="Yes","Yes","No")</f>
        <v>No</v>
      </c>
      <c r="BI10" s="178">
        <f>IF(October!X37="","",October!X37)</f>
        <v>0</v>
      </c>
      <c r="BJ10" s="178" t="str">
        <f>IF(October!Y37="Yes","Yes","No")</f>
        <v>No</v>
      </c>
      <c r="BK10" s="178" t="str">
        <f>IF(October!W36="Yes","Yes",IF(October!W37="Yes","Yes","No"))</f>
        <v>No</v>
      </c>
      <c r="BL10" s="178" t="str">
        <f>IF(October!N16="Yes","Yes","No")</f>
        <v>No</v>
      </c>
      <c r="BM10" s="178" t="str">
        <f>IF(October!Y16="Yes","Yes","No")</f>
        <v>No</v>
      </c>
      <c r="BN10" s="178">
        <f>October!R60</f>
        <v>0</v>
      </c>
      <c r="BO10" s="178">
        <f>October!T60</f>
        <v>0</v>
      </c>
      <c r="BP10" s="178">
        <f>October!J60</f>
        <v>0</v>
      </c>
      <c r="BQ10" s="178">
        <f>October!K60</f>
        <v>0</v>
      </c>
      <c r="BR10" s="178">
        <f>October!N60</f>
        <v>0</v>
      </c>
      <c r="BS10" s="178">
        <f>October!L60</f>
        <v>0</v>
      </c>
      <c r="BT10" s="178">
        <f>October!R60</f>
        <v>0</v>
      </c>
      <c r="BU10" s="178">
        <f>October!T60</f>
        <v>0</v>
      </c>
      <c r="BV10" s="178">
        <f>October!S60</f>
        <v>0</v>
      </c>
      <c r="BW10" s="178">
        <f>October!P60</f>
        <v>0</v>
      </c>
      <c r="BX10" s="178">
        <f>October!N60</f>
        <v>0</v>
      </c>
      <c r="BY10" s="178">
        <f>October!O60</f>
        <v>0</v>
      </c>
      <c r="BZ10" s="178">
        <f>October!Q60</f>
        <v>0</v>
      </c>
      <c r="CA10" s="181">
        <f>October!V60</f>
        <v>0</v>
      </c>
      <c r="CB10" s="182">
        <f>October!W60</f>
        <v>0</v>
      </c>
      <c r="CC10" s="182">
        <f>October!X60</f>
        <v>0</v>
      </c>
      <c r="CD10" s="182">
        <f>October!Y60</f>
        <v>0</v>
      </c>
      <c r="CE10" s="155">
        <f>October!H60</f>
        <v>0</v>
      </c>
      <c r="IU10" s="14" t="s">
        <v>57</v>
      </c>
    </row>
    <row r="11" spans="1:256" s="67" customFormat="1" ht="12.75">
      <c r="A11" s="335" t="s">
        <v>103</v>
      </c>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244"/>
      <c r="AA11" s="346"/>
      <c r="AB11" s="244"/>
      <c r="AC11" s="244"/>
      <c r="AD11" s="244"/>
      <c r="AE11" s="184"/>
      <c r="AF11" s="173" t="s">
        <v>217</v>
      </c>
      <c r="AG11" s="31" t="str">
        <f>IF(November!Q18="Yes","Yes","No")</f>
        <v>No</v>
      </c>
      <c r="AH11" s="31" t="str">
        <f>IF(November!Y18="Yes","Yes","No")</f>
        <v>No</v>
      </c>
      <c r="AI11" s="31" t="str">
        <f>IF(November!H38="Yes","Yes","No")</f>
        <v>No</v>
      </c>
      <c r="AJ11" s="31" t="str">
        <f>IF(November!P35="Yes","Yes","No")</f>
        <v>No</v>
      </c>
      <c r="AK11" s="31" t="str">
        <f>IF(November!P36="Yes","Yes","No")</f>
        <v>No</v>
      </c>
      <c r="AL11" s="31" t="str">
        <f>IF(November!P37="Yes","Yes","No")</f>
        <v>No</v>
      </c>
      <c r="AM11" s="31" t="str">
        <f>IF(November!P38="Yes","Yes","No")</f>
        <v>No</v>
      </c>
      <c r="AN11" s="31" t="str">
        <f>IF(November!X29="Yes","Yes","No")</f>
        <v>No</v>
      </c>
      <c r="AO11" s="31">
        <f>November!Y29</f>
        <v>0</v>
      </c>
      <c r="AP11" s="31" t="str">
        <f>IF(November!X25="Yes","Yes","No")</f>
        <v>No</v>
      </c>
      <c r="AQ11" s="31" t="str">
        <f>IF(November!X28="Yes","Yes","No")</f>
        <v>No</v>
      </c>
      <c r="AR11" s="31" t="str">
        <f>IF(November!X26="Yes","Yes","No")</f>
        <v>No</v>
      </c>
      <c r="AS11" s="31" t="str">
        <f>IF(November!X27="Yes","Yes","No")</f>
        <v>No</v>
      </c>
      <c r="AT11" s="31" t="str">
        <f>IF(November!X28="Yes","Yes","No")</f>
        <v>No</v>
      </c>
      <c r="AU11" s="31">
        <f>November!X35</f>
        <v>0</v>
      </c>
      <c r="AV11" s="31" t="str">
        <f>IF(November!X31&gt;0,"Yes","No")</f>
        <v>No</v>
      </c>
      <c r="AW11" s="31" t="str">
        <f>November!W36</f>
        <v>No</v>
      </c>
      <c r="AX11" s="31" t="str">
        <f>IF(November!W38="Yes","Yes",IF(W37="Yes","Yes","No"))</f>
        <v>No</v>
      </c>
      <c r="AY11" s="31">
        <f>November!X36</f>
        <v>0</v>
      </c>
      <c r="AZ11" s="31" t="str">
        <f>IF(November!X22="Yes","Yes","No")</f>
        <v>No</v>
      </c>
      <c r="BA11" s="31">
        <f>IF(November!N60="",0,November!N60)</f>
        <v>0</v>
      </c>
      <c r="BB11" s="31">
        <f>November!X32</f>
        <v>0</v>
      </c>
      <c r="BC11" s="31">
        <f>November!H35</f>
        <v>0</v>
      </c>
      <c r="BD11" s="31">
        <f>November!H33</f>
        <v>0</v>
      </c>
      <c r="BE11" s="31" t="str">
        <f>IF(November!H36="Yes","Yes","No")</f>
        <v>No</v>
      </c>
      <c r="BF11" s="31" t="str">
        <f>IF(November!H37="Yes","Yes","No")</f>
        <v>No</v>
      </c>
      <c r="BG11" s="31">
        <f>IF(November!X38="","",November!X38)</f>
        <v>0</v>
      </c>
      <c r="BH11" s="31" t="str">
        <f>IF(November!Y38="Yes","Yes","No")</f>
        <v>No</v>
      </c>
      <c r="BI11" s="31">
        <f>IF(November!X37="","",November!X37)</f>
        <v>0</v>
      </c>
      <c r="BJ11" s="31" t="str">
        <f>IF(November!Y37="Yes","Yes","No")</f>
        <v>No</v>
      </c>
      <c r="BK11" s="31" t="str">
        <f>IF(November!W36="Yes","Yes",IF(November!W37="Yes","Yes","No"))</f>
        <v>No</v>
      </c>
      <c r="BL11" s="31" t="str">
        <f>IF(November!N16="Yes","Yes","No")</f>
        <v>No</v>
      </c>
      <c r="BM11" s="31" t="str">
        <f>IF(November!Y16="Yes","Yes","No")</f>
        <v>No</v>
      </c>
      <c r="BN11" s="31">
        <f>November!R60</f>
        <v>0</v>
      </c>
      <c r="BO11" s="31">
        <f>November!T60</f>
        <v>0</v>
      </c>
      <c r="BP11" s="31">
        <f>November!J60</f>
        <v>0</v>
      </c>
      <c r="BQ11" s="31">
        <f>November!K60</f>
        <v>0</v>
      </c>
      <c r="BR11" s="31">
        <f>November!N60</f>
        <v>0</v>
      </c>
      <c r="BS11" s="31">
        <f>November!L60</f>
        <v>0</v>
      </c>
      <c r="BT11" s="31">
        <f>November!R60</f>
        <v>0</v>
      </c>
      <c r="BU11" s="31">
        <f>November!T60</f>
        <v>0</v>
      </c>
      <c r="BV11" s="31">
        <f>November!S60</f>
        <v>0</v>
      </c>
      <c r="BW11" s="31">
        <f>November!P60</f>
        <v>0</v>
      </c>
      <c r="BX11" s="31">
        <f>November!N60</f>
        <v>0</v>
      </c>
      <c r="BY11" s="31">
        <f>November!O60</f>
        <v>0</v>
      </c>
      <c r="BZ11" s="31">
        <f>November!Q60</f>
        <v>0</v>
      </c>
      <c r="CA11" s="58">
        <f>November!V60</f>
        <v>0</v>
      </c>
      <c r="CB11" s="176">
        <f>November!W60</f>
        <v>0</v>
      </c>
      <c r="CC11" s="176">
        <f>November!X60</f>
        <v>0</v>
      </c>
      <c r="CD11" s="176">
        <f>November!Y60</f>
        <v>0</v>
      </c>
      <c r="CE11" s="175">
        <f>November!H60</f>
        <v>0</v>
      </c>
      <c r="CG11" s="181"/>
      <c r="CH11" s="181"/>
      <c r="CI11" s="181"/>
      <c r="CJ11" s="181"/>
      <c r="CK11" s="181"/>
      <c r="CL11" s="181"/>
      <c r="CM11" s="181"/>
      <c r="CN11" s="181"/>
      <c r="CO11" s="181"/>
      <c r="CP11" s="181"/>
      <c r="CQ11" s="181"/>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IU11" s="67" t="s">
        <v>58</v>
      </c>
      <c r="IV11" s="67" t="s">
        <v>51</v>
      </c>
    </row>
    <row r="12" spans="1:256" s="67" customFormat="1" ht="13.5" customHeight="1">
      <c r="A12" s="342" t="str">
        <f>IF('Task 1 Roster'!C17="","",'Task 1 Roster'!C17)</f>
        <v>Input Name</v>
      </c>
      <c r="B12" s="342"/>
      <c r="C12" s="342"/>
      <c r="D12" s="342"/>
      <c r="E12" s="342"/>
      <c r="F12" s="342"/>
      <c r="G12" s="18"/>
      <c r="H12" s="341" t="str">
        <f>IF('Task 1 Roster'!C22="","",'Task 1 Roster'!C22)</f>
        <v>Input Name</v>
      </c>
      <c r="I12" s="342"/>
      <c r="J12" s="342"/>
      <c r="K12" s="342"/>
      <c r="L12" s="342"/>
      <c r="M12" s="342"/>
      <c r="N12" s="18"/>
      <c r="O12" s="342" t="str">
        <f>IF('Task 1 Roster'!C15="","",'Task 1 Roster'!C15)</f>
        <v>Input Name</v>
      </c>
      <c r="P12" s="342"/>
      <c r="Q12" s="342"/>
      <c r="R12" s="342"/>
      <c r="S12" s="342"/>
      <c r="T12" s="342"/>
      <c r="U12" s="341" t="str">
        <f>IF('Task 1 Roster'!C16="","",'Task 1 Roster'!C16)</f>
        <v>Input Name</v>
      </c>
      <c r="V12" s="352"/>
      <c r="W12" s="352"/>
      <c r="X12" s="352"/>
      <c r="Y12" s="352"/>
      <c r="Z12" s="246"/>
      <c r="AA12" s="346"/>
      <c r="AB12" s="246"/>
      <c r="AC12" s="246"/>
      <c r="AD12" s="246"/>
      <c r="AE12" s="184"/>
      <c r="AF12" s="173" t="s">
        <v>218</v>
      </c>
      <c r="AG12" s="31" t="str">
        <f>IF(December!Q18="Yes","Yes","No")</f>
        <v>No</v>
      </c>
      <c r="AH12" s="31" t="str">
        <f>IF(December!Y18="Yes","Yes","No")</f>
        <v>No</v>
      </c>
      <c r="AI12" s="31" t="str">
        <f>IF(December!H38="Yes","Yes","No")</f>
        <v>No</v>
      </c>
      <c r="AJ12" s="31" t="str">
        <f>IF(December!P35="Yes","Yes","No")</f>
        <v>No</v>
      </c>
      <c r="AK12" s="31" t="str">
        <f>IF(December!P36="Yes","Yes","No")</f>
        <v>No</v>
      </c>
      <c r="AL12" s="31" t="str">
        <f>IF(December!P37="Yes","Yes","No")</f>
        <v>No</v>
      </c>
      <c r="AM12" s="31" t="str">
        <f>IF(December!P38="Yes","Yes","No")</f>
        <v>No</v>
      </c>
      <c r="AN12" s="31" t="str">
        <f>IF(December!X29="Yes","Yes","No")</f>
        <v>No</v>
      </c>
      <c r="AO12" s="31">
        <f>December!Y29</f>
        <v>0</v>
      </c>
      <c r="AP12" s="31" t="str">
        <f>IF(December!X25="Yes","Yes","No")</f>
        <v>No</v>
      </c>
      <c r="AQ12" s="31" t="str">
        <f>IF(December!X28="Yes","Yes","No")</f>
        <v>No</v>
      </c>
      <c r="AR12" s="31" t="str">
        <f>IF(December!X26="Yes","Yes","No")</f>
        <v>No</v>
      </c>
      <c r="AS12" s="31" t="str">
        <f>IF(December!X27="Yes","Yes","No")</f>
        <v>No</v>
      </c>
      <c r="AT12" s="31" t="str">
        <f>IF(December!X28="Yes","Yes","No")</f>
        <v>No</v>
      </c>
      <c r="AU12" s="31">
        <f>December!X35</f>
        <v>0</v>
      </c>
      <c r="AV12" s="31" t="str">
        <f>IF(December!X31&gt;0,"Yes","No")</f>
        <v>No</v>
      </c>
      <c r="AW12" s="31" t="str">
        <f>December!W36</f>
        <v>No</v>
      </c>
      <c r="AX12" s="31" t="str">
        <f>IF(December!W36="Yes","Yes",IF(W37="Yes","Yes","No"))</f>
        <v>No</v>
      </c>
      <c r="AY12" s="31">
        <f>December!X36</f>
        <v>0</v>
      </c>
      <c r="AZ12" s="31" t="str">
        <f>IF(December!X22="Yes","Yes","No")</f>
        <v>No</v>
      </c>
      <c r="BA12" s="31">
        <f>IF(December!N60="",0,December!N60)</f>
        <v>0</v>
      </c>
      <c r="BB12" s="31">
        <f>December!X32</f>
        <v>0</v>
      </c>
      <c r="BC12" s="31">
        <f>December!H35</f>
        <v>0</v>
      </c>
      <c r="BD12" s="31">
        <f>December!H33</f>
        <v>0</v>
      </c>
      <c r="BE12" s="31" t="str">
        <f>IF(December!H36="Yes","Yes","No")</f>
        <v>No</v>
      </c>
      <c r="BF12" s="31" t="str">
        <f>IF(December!H37="Yes","Yes","No")</f>
        <v>No</v>
      </c>
      <c r="BG12" s="31">
        <f>IF(December!X38="","",December!X38)</f>
        <v>0</v>
      </c>
      <c r="BH12" s="31" t="str">
        <f>IF(December!Y38="Yes","Yes","No")</f>
        <v>No</v>
      </c>
      <c r="BI12" s="31">
        <f>IF(December!X37="","",December!X37)</f>
        <v>0</v>
      </c>
      <c r="BJ12" s="31" t="str">
        <f>IF(December!Y37="Yes","Yes","No")</f>
        <v>No</v>
      </c>
      <c r="BK12" s="31" t="str">
        <f>IF(December!W36="Yes","Yes",IF(December!W38="Yes","Yes","No"))</f>
        <v>No</v>
      </c>
      <c r="BL12" s="31" t="str">
        <f>IF(December!N16="Yes","Yes","No")</f>
        <v>No</v>
      </c>
      <c r="BM12" s="31" t="str">
        <f>IF(December!Y16="Yes","Yes","No")</f>
        <v>No</v>
      </c>
      <c r="BN12" s="31">
        <f>December!R60</f>
        <v>0</v>
      </c>
      <c r="BO12" s="31">
        <f>December!T60</f>
        <v>0</v>
      </c>
      <c r="BP12" s="31">
        <f>December!J60</f>
        <v>0</v>
      </c>
      <c r="BQ12" s="31">
        <f>December!K60</f>
        <v>0</v>
      </c>
      <c r="BR12" s="31">
        <f>December!N60</f>
        <v>0</v>
      </c>
      <c r="BS12" s="31">
        <f>December!L60</f>
        <v>0</v>
      </c>
      <c r="BT12" s="31">
        <f>December!R60</f>
        <v>0</v>
      </c>
      <c r="BU12" s="31">
        <f>December!T60</f>
        <v>0</v>
      </c>
      <c r="BV12" s="31">
        <f>December!S60</f>
        <v>0</v>
      </c>
      <c r="BW12" s="31">
        <f>December!P60</f>
        <v>0</v>
      </c>
      <c r="BX12" s="31">
        <f>December!N60</f>
        <v>0</v>
      </c>
      <c r="BY12" s="31">
        <f>December!O60</f>
        <v>0</v>
      </c>
      <c r="BZ12" s="31">
        <f>December!Q60</f>
        <v>0</v>
      </c>
      <c r="CA12" s="58">
        <f>December!V60</f>
        <v>0</v>
      </c>
      <c r="CB12" s="176">
        <f>December!W60</f>
        <v>0</v>
      </c>
      <c r="CC12" s="176">
        <f>December!X60</f>
        <v>0</v>
      </c>
      <c r="CD12" s="176">
        <f>December!Y60</f>
        <v>0</v>
      </c>
      <c r="CE12" s="175">
        <f>December!H60</f>
        <v>0</v>
      </c>
      <c r="CG12" s="181"/>
      <c r="CH12" s="181"/>
      <c r="CI12" s="181"/>
      <c r="CJ12" s="181"/>
      <c r="CK12" s="181"/>
      <c r="CL12" s="181"/>
      <c r="CM12" s="181"/>
      <c r="CN12" s="181"/>
      <c r="CO12" s="181"/>
      <c r="CP12" s="181"/>
      <c r="CQ12" s="181"/>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IU12" s="67" t="s">
        <v>59</v>
      </c>
      <c r="IV12" s="67" t="s">
        <v>101</v>
      </c>
    </row>
    <row r="13" spans="1:83" ht="12.75" customHeight="1">
      <c r="A13" s="361" t="s">
        <v>0</v>
      </c>
      <c r="B13" s="362"/>
      <c r="C13" s="362"/>
      <c r="D13" s="362"/>
      <c r="E13" s="362"/>
      <c r="F13" s="362"/>
      <c r="H13" s="443" t="s">
        <v>8</v>
      </c>
      <c r="I13" s="362"/>
      <c r="J13" s="362"/>
      <c r="K13" s="362"/>
      <c r="L13" s="362"/>
      <c r="M13" s="362"/>
      <c r="N13" s="19"/>
      <c r="O13" s="443" t="s">
        <v>9</v>
      </c>
      <c r="P13" s="443"/>
      <c r="Q13" s="443"/>
      <c r="R13" s="361"/>
      <c r="S13" s="443"/>
      <c r="T13" s="443"/>
      <c r="U13" s="19"/>
      <c r="V13" s="443" t="s">
        <v>10</v>
      </c>
      <c r="W13" s="362"/>
      <c r="X13" s="362"/>
      <c r="Y13" s="362"/>
      <c r="Z13" s="22"/>
      <c r="AA13" s="346"/>
      <c r="AB13" s="22"/>
      <c r="AC13" s="22"/>
      <c r="AD13" s="22"/>
      <c r="AF13" s="173" t="s">
        <v>219</v>
      </c>
      <c r="AG13" s="31" t="str">
        <f>IF(January!Q18="Yes","Yes","No")</f>
        <v>No</v>
      </c>
      <c r="AH13" s="31" t="str">
        <f>IF(January!Y18="Yes","Yes","No")</f>
        <v>No</v>
      </c>
      <c r="AI13" s="31" t="str">
        <f>IF(January!H38="Yes","Yes","No")</f>
        <v>No</v>
      </c>
      <c r="AJ13" s="31" t="str">
        <f>IF(January!P35="Yes","Yes","No")</f>
        <v>No</v>
      </c>
      <c r="AK13" s="31" t="str">
        <f>IF(January!P36="Yes","Yes","No")</f>
        <v>No</v>
      </c>
      <c r="AL13" s="31" t="str">
        <f>IF(January!P37="Yes","Yes","No")</f>
        <v>No</v>
      </c>
      <c r="AM13" s="31" t="str">
        <f>IF(January!P38="Yes","Yes","No")</f>
        <v>No</v>
      </c>
      <c r="AN13" s="31" t="str">
        <f>IF(January!X29="Yes","Yes","No")</f>
        <v>No</v>
      </c>
      <c r="AO13" s="31">
        <f>January!Y29</f>
        <v>0</v>
      </c>
      <c r="AP13" s="31" t="str">
        <f>IF(January!X25="Yes","Yes","No")</f>
        <v>No</v>
      </c>
      <c r="AQ13" s="31" t="str">
        <f>IF(January!X28="Yes","Yes","No")</f>
        <v>No</v>
      </c>
      <c r="AR13" s="31" t="str">
        <f>IF(January!X26="Yes","Yes","No")</f>
        <v>No</v>
      </c>
      <c r="AS13" s="31" t="str">
        <f>IF(January!X27="Yes","Yes","No")</f>
        <v>No</v>
      </c>
      <c r="AT13" s="31" t="str">
        <f>IF(January!X28="Yes","Yes","No")</f>
        <v>No</v>
      </c>
      <c r="AU13" s="31">
        <f>January!X35</f>
        <v>0</v>
      </c>
      <c r="AV13" s="31" t="str">
        <f>IF(January!X31&gt;0,"Yes","No")</f>
        <v>No</v>
      </c>
      <c r="AW13" s="31" t="str">
        <f>January!W36</f>
        <v>No</v>
      </c>
      <c r="AX13" s="31" t="str">
        <f>IF(January!W38="Yes","Yes",IF(W37="Yes","Yes","No"))</f>
        <v>No</v>
      </c>
      <c r="AY13" s="31">
        <f>January!X36</f>
        <v>0</v>
      </c>
      <c r="AZ13" s="31" t="str">
        <f>IF(January!X22="Yes","Yes","No")</f>
        <v>No</v>
      </c>
      <c r="BA13" s="31">
        <f>IF(January!N60="",0,January!N60)</f>
        <v>0</v>
      </c>
      <c r="BB13" s="31">
        <f>January!X32</f>
        <v>0</v>
      </c>
      <c r="BC13" s="31">
        <f>January!H35</f>
        <v>0</v>
      </c>
      <c r="BD13" s="31">
        <f>January!H33</f>
        <v>0</v>
      </c>
      <c r="BE13" s="31" t="str">
        <f>IF(January!H36="Yes","Yes","No")</f>
        <v>No</v>
      </c>
      <c r="BF13" s="31" t="str">
        <f>IF(January!H37="Yes","Yes","No")</f>
        <v>No</v>
      </c>
      <c r="BG13" s="31">
        <f>IF(January!X38="","",January!X38)</f>
        <v>0</v>
      </c>
      <c r="BH13" s="31" t="str">
        <f>IF(January!Y38="Yes","Yes","No")</f>
        <v>No</v>
      </c>
      <c r="BI13" s="31">
        <f>IF(January!X37="","",January!X37)</f>
        <v>0</v>
      </c>
      <c r="BJ13" s="31" t="str">
        <f>IF(January!Y37="Yes","Yes","No")</f>
        <v>No</v>
      </c>
      <c r="BK13" s="31" t="str">
        <f>IF(January!W36="Yes","Yes",IF(January!W37="Yes","Yes","No"))</f>
        <v>No</v>
      </c>
      <c r="BL13" s="31" t="str">
        <f>IF(January!N16="Yes","Yes","No")</f>
        <v>No</v>
      </c>
      <c r="BM13" s="31" t="str">
        <f>IF(January!Y16="Yes","Yes","No")</f>
        <v>No</v>
      </c>
      <c r="BN13" s="31">
        <f>January!R60</f>
        <v>0</v>
      </c>
      <c r="BO13" s="31">
        <f>January!T60</f>
        <v>0</v>
      </c>
      <c r="BP13" s="31">
        <f>January!J60</f>
        <v>0</v>
      </c>
      <c r="BQ13" s="31">
        <f>January!K60</f>
        <v>0</v>
      </c>
      <c r="BR13" s="31">
        <f>January!N60</f>
        <v>0</v>
      </c>
      <c r="BS13" s="31">
        <f>January!L60</f>
        <v>0</v>
      </c>
      <c r="BT13" s="31">
        <f>January!R60</f>
        <v>0</v>
      </c>
      <c r="BU13" s="31">
        <f>January!T60</f>
        <v>0</v>
      </c>
      <c r="BV13" s="31">
        <f>January!S60</f>
        <v>0</v>
      </c>
      <c r="BW13" s="31">
        <f>January!P60</f>
        <v>0</v>
      </c>
      <c r="BX13" s="31">
        <f>January!N60</f>
        <v>0</v>
      </c>
      <c r="BY13" s="31">
        <f>January!O60</f>
        <v>0</v>
      </c>
      <c r="BZ13" s="31">
        <f>January!Q60</f>
        <v>0</v>
      </c>
      <c r="CA13" s="58">
        <f>January!V60</f>
        <v>0</v>
      </c>
      <c r="CB13" s="176">
        <f>January!W60</f>
        <v>0</v>
      </c>
      <c r="CC13" s="176">
        <f>January!X60</f>
        <v>0</v>
      </c>
      <c r="CD13" s="176">
        <f>January!Y60</f>
        <v>0</v>
      </c>
      <c r="CE13" s="175">
        <f>January!H60</f>
        <v>0</v>
      </c>
    </row>
    <row r="14" spans="1:83" ht="3" customHeight="1">
      <c r="A14" s="21"/>
      <c r="B14" s="22"/>
      <c r="C14" s="22"/>
      <c r="D14" s="22"/>
      <c r="E14" s="22"/>
      <c r="F14" s="22"/>
      <c r="H14" s="20"/>
      <c r="I14" s="22"/>
      <c r="J14" s="22"/>
      <c r="K14" s="22"/>
      <c r="L14" s="22"/>
      <c r="M14" s="22"/>
      <c r="N14" s="19"/>
      <c r="O14" s="20"/>
      <c r="P14" s="20"/>
      <c r="Q14" s="20"/>
      <c r="R14" s="21"/>
      <c r="S14" s="20"/>
      <c r="T14" s="20"/>
      <c r="U14" s="19"/>
      <c r="V14" s="20"/>
      <c r="W14" s="22"/>
      <c r="X14" s="22"/>
      <c r="Y14" s="22"/>
      <c r="Z14" s="22"/>
      <c r="AA14" s="346"/>
      <c r="AB14" s="22"/>
      <c r="AC14" s="22"/>
      <c r="AD14" s="22"/>
      <c r="AF14" s="173" t="s">
        <v>220</v>
      </c>
      <c r="AG14" s="31" t="str">
        <f>IF(February!Q18="Yes","Yes","No")</f>
        <v>No</v>
      </c>
      <c r="AH14" s="31" t="str">
        <f>IF(February!Y18="Yes","Yes","No")</f>
        <v>No</v>
      </c>
      <c r="AI14" s="31" t="str">
        <f>IF(February!H38="Yes","Yes","No")</f>
        <v>No</v>
      </c>
      <c r="AJ14" s="31" t="str">
        <f>IF(February!P35="Yes","Yes","No")</f>
        <v>No</v>
      </c>
      <c r="AK14" s="31" t="str">
        <f>IF(February!P36="Yes","Yes","No")</f>
        <v>No</v>
      </c>
      <c r="AL14" s="31" t="str">
        <f>IF(February!P37="Yes","Yes","No")</f>
        <v>No</v>
      </c>
      <c r="AM14" s="31" t="str">
        <f>IF(February!P38="Yes","Yes","No")</f>
        <v>No</v>
      </c>
      <c r="AN14" s="31" t="str">
        <f>IF(February!X29="Yes","Yes","No")</f>
        <v>No</v>
      </c>
      <c r="AO14" s="31">
        <f>February!Y29</f>
        <v>0</v>
      </c>
      <c r="AP14" s="31" t="str">
        <f>IF(February!X25="Yes","Yes","No")</f>
        <v>No</v>
      </c>
      <c r="AQ14" s="31" t="str">
        <f>IF(February!X28="Yes","Yes","No")</f>
        <v>No</v>
      </c>
      <c r="AR14" s="31" t="str">
        <f>IF(February!X26="Yes","Yes","No")</f>
        <v>No</v>
      </c>
      <c r="AS14" s="31" t="str">
        <f>IF(February!X27="Yes","Yes","No")</f>
        <v>No</v>
      </c>
      <c r="AT14" s="31" t="str">
        <f>IF(February!X28="Yes","Yes","No")</f>
        <v>No</v>
      </c>
      <c r="AU14" s="31">
        <f>February!X35</f>
        <v>0</v>
      </c>
      <c r="AV14" s="31" t="str">
        <f>IF(February!X31&gt;0,"Yes","No")</f>
        <v>No</v>
      </c>
      <c r="AW14" s="31" t="str">
        <f>February!W36</f>
        <v>No</v>
      </c>
      <c r="AX14" s="31" t="str">
        <f>IF(February!W38="Yes","Yes",IF(W37="Yes","Yes","No"))</f>
        <v>No</v>
      </c>
      <c r="AY14" s="31">
        <f>February!X36</f>
        <v>0</v>
      </c>
      <c r="AZ14" s="31" t="str">
        <f>IF(February!X22="Yes","Yes","No")</f>
        <v>No</v>
      </c>
      <c r="BA14" s="31">
        <f>IF(February!N60="",0,February!N60)</f>
        <v>0</v>
      </c>
      <c r="BB14" s="31">
        <f>February!X32</f>
        <v>0</v>
      </c>
      <c r="BC14" s="31">
        <f>February!H35</f>
        <v>0</v>
      </c>
      <c r="BD14" s="31">
        <f>February!H33</f>
        <v>0</v>
      </c>
      <c r="BE14" s="31" t="str">
        <f>IF(February!H36="Yes","Yes","No")</f>
        <v>No</v>
      </c>
      <c r="BF14" s="31" t="str">
        <f>IF(February!H37="Yes","Yes","No")</f>
        <v>No</v>
      </c>
      <c r="BG14" s="31">
        <f>IF(February!X38="","",February!X38)</f>
        <v>0</v>
      </c>
      <c r="BH14" s="31" t="str">
        <f>IF(February!Y38="Yes","Yes","No")</f>
        <v>No</v>
      </c>
      <c r="BI14" s="31">
        <f>IF(February!X37="","",February!X37)</f>
        <v>0</v>
      </c>
      <c r="BJ14" s="31" t="str">
        <f>IF(February!Y37="Yes","Yes","No")</f>
        <v>No</v>
      </c>
      <c r="BK14" s="31" t="str">
        <f>IF(February!W36="Yes","Yes",IF(February!W37="Yes","Yes","No"))</f>
        <v>No</v>
      </c>
      <c r="BL14" s="31" t="str">
        <f>IF(February!N16="Yes","Yes","No")</f>
        <v>No</v>
      </c>
      <c r="BM14" s="31" t="str">
        <f>IF(February!Y16="Yes","Yes","No")</f>
        <v>No</v>
      </c>
      <c r="BN14" s="31">
        <f>February!R60</f>
        <v>0</v>
      </c>
      <c r="BO14" s="31">
        <f>February!T60</f>
        <v>0</v>
      </c>
      <c r="BP14" s="31">
        <f>February!J60</f>
        <v>0</v>
      </c>
      <c r="BQ14" s="31">
        <f>February!K60</f>
        <v>0</v>
      </c>
      <c r="BR14" s="31">
        <f>February!N60</f>
        <v>0</v>
      </c>
      <c r="BS14" s="31">
        <f>February!L60</f>
        <v>0</v>
      </c>
      <c r="BT14" s="31">
        <f>February!R60</f>
        <v>0</v>
      </c>
      <c r="BU14" s="31">
        <f>February!T60</f>
        <v>0</v>
      </c>
      <c r="BV14" s="31">
        <f>February!S60</f>
        <v>0</v>
      </c>
      <c r="BW14" s="31">
        <f>February!P60</f>
        <v>0</v>
      </c>
      <c r="BX14" s="31">
        <f>February!N60</f>
        <v>0</v>
      </c>
      <c r="BY14" s="31">
        <f>February!O60</f>
        <v>0</v>
      </c>
      <c r="BZ14" s="31">
        <f>February!Q60</f>
        <v>0</v>
      </c>
      <c r="CA14" s="58">
        <f>February!V60</f>
        <v>0</v>
      </c>
      <c r="CB14" s="176">
        <f>February!W60</f>
        <v>0</v>
      </c>
      <c r="CC14" s="176">
        <f>February!X60</f>
        <v>0</v>
      </c>
      <c r="CD14" s="176">
        <f>February!Y60</f>
        <v>0</v>
      </c>
      <c r="CE14" s="175">
        <f>February!H60</f>
        <v>0</v>
      </c>
    </row>
    <row r="15" spans="1:83" ht="12.75" customHeight="1">
      <c r="A15" s="340" t="s">
        <v>2</v>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112"/>
      <c r="AA15" s="346"/>
      <c r="AB15" s="112"/>
      <c r="AC15" s="112"/>
      <c r="AD15" s="112"/>
      <c r="AF15" s="173" t="s">
        <v>221</v>
      </c>
      <c r="AG15" s="31" t="str">
        <f>IF(March!Q18="Yes","Yes","No")</f>
        <v>No</v>
      </c>
      <c r="AH15" s="31" t="str">
        <f>IF(March!Y18="Yes","Yes","No")</f>
        <v>No</v>
      </c>
      <c r="AI15" s="31" t="str">
        <f>IF(March!H38="Yes","Yes","No")</f>
        <v>No</v>
      </c>
      <c r="AJ15" s="31" t="str">
        <f>IF(March!P35="Yes","Yes","No")</f>
        <v>No</v>
      </c>
      <c r="AK15" s="31" t="str">
        <f>IF(March!P36="Yes","Yes","No")</f>
        <v>No</v>
      </c>
      <c r="AL15" s="31" t="str">
        <f>IF(March!P37="Yes","Yes","No")</f>
        <v>No</v>
      </c>
      <c r="AM15" s="31" t="str">
        <f>IF(March!P38="Yes","Yes","No")</f>
        <v>No</v>
      </c>
      <c r="AN15" s="31" t="str">
        <f>IF(March!X29="Yes","Yes","No")</f>
        <v>No</v>
      </c>
      <c r="AO15" s="31">
        <f>March!Y29</f>
        <v>0</v>
      </c>
      <c r="AP15" s="31" t="str">
        <f>IF(March!X25="Yes","Yes","No")</f>
        <v>No</v>
      </c>
      <c r="AQ15" s="31" t="str">
        <f>IF(March!X28="Yes","Yes","No")</f>
        <v>No</v>
      </c>
      <c r="AR15" s="31" t="str">
        <f>IF(March!X26="Yes","Yes","No")</f>
        <v>No</v>
      </c>
      <c r="AS15" s="31" t="str">
        <f>IF(March!X27="Yes","Yes","No")</f>
        <v>No</v>
      </c>
      <c r="AT15" s="31" t="str">
        <f>IF(March!X28="Yes","Yes","No")</f>
        <v>No</v>
      </c>
      <c r="AU15" s="31">
        <f>March!X35</f>
        <v>0</v>
      </c>
      <c r="AV15" s="31" t="str">
        <f>IF(March!X31&gt;0,"Yes","No")</f>
        <v>No</v>
      </c>
      <c r="AW15" s="31" t="str">
        <f>March!W36</f>
        <v>No</v>
      </c>
      <c r="AX15" s="31" t="str">
        <f>IF(March!W38="Yes","Yes",IF(W37="Yes","Yes","No"))</f>
        <v>No</v>
      </c>
      <c r="AY15" s="31">
        <f>March!X36</f>
        <v>0</v>
      </c>
      <c r="AZ15" s="31" t="str">
        <f>IF(March!X22="Yes","Yes","No")</f>
        <v>No</v>
      </c>
      <c r="BA15" s="31">
        <f>IF(March!N60="",0,March!N60)</f>
        <v>0</v>
      </c>
      <c r="BB15" s="31">
        <f>March!X32</f>
        <v>0</v>
      </c>
      <c r="BC15" s="31">
        <f>March!H35</f>
        <v>0</v>
      </c>
      <c r="BD15" s="31">
        <f>March!H33</f>
        <v>0</v>
      </c>
      <c r="BE15" s="31" t="str">
        <f>IF(March!H36="Yes","Yes","No")</f>
        <v>No</v>
      </c>
      <c r="BF15" s="31" t="str">
        <f>IF(March!H37="Yes","Yes","No")</f>
        <v>No</v>
      </c>
      <c r="BG15" s="31">
        <f>IF(March!X38="","",March!X38)</f>
        <v>0</v>
      </c>
      <c r="BH15" s="31" t="str">
        <f>IF(March!Y38="Yes","Yes","No")</f>
        <v>No</v>
      </c>
      <c r="BI15" s="31">
        <f>IF(March!X37="","",March!X37)</f>
        <v>0</v>
      </c>
      <c r="BJ15" s="31" t="str">
        <f>IF(March!Y37="Yes","Yes","No")</f>
        <v>No</v>
      </c>
      <c r="BK15" s="31" t="str">
        <f>IF(March!W36="Yes","Yes",IF(March!W37="Yes","Yes","No"))</f>
        <v>No</v>
      </c>
      <c r="BL15" s="31" t="str">
        <f>IF(March!N16="Yes","Yes","No")</f>
        <v>No</v>
      </c>
      <c r="BM15" s="31" t="str">
        <f>IF(March!Y16="Yes","Yes","No")</f>
        <v>No</v>
      </c>
      <c r="BN15" s="31">
        <f>March!R60</f>
        <v>0</v>
      </c>
      <c r="BO15" s="31">
        <f>March!T60</f>
        <v>0</v>
      </c>
      <c r="BP15" s="31">
        <f>March!J60</f>
        <v>0</v>
      </c>
      <c r="BQ15" s="31">
        <f>March!K60</f>
        <v>0</v>
      </c>
      <c r="BR15" s="31">
        <f>March!N60</f>
        <v>0</v>
      </c>
      <c r="BS15" s="31">
        <f>March!L60</f>
        <v>0</v>
      </c>
      <c r="BT15" s="31">
        <f>March!R60</f>
        <v>0</v>
      </c>
      <c r="BU15" s="31">
        <f>March!T60</f>
        <v>0</v>
      </c>
      <c r="BV15" s="31">
        <f>March!S60</f>
        <v>0</v>
      </c>
      <c r="BW15" s="31">
        <f>March!P60</f>
        <v>0</v>
      </c>
      <c r="BX15" s="31">
        <f>March!N60</f>
        <v>0</v>
      </c>
      <c r="BY15" s="31">
        <f>March!O60</f>
        <v>0</v>
      </c>
      <c r="BZ15" s="31">
        <f>March!Q60</f>
        <v>0</v>
      </c>
      <c r="CA15" s="58">
        <f>March!V60</f>
        <v>0</v>
      </c>
      <c r="CB15" s="176">
        <f>March!W60</f>
        <v>0</v>
      </c>
      <c r="CC15" s="176">
        <f>March!X60</f>
        <v>0</v>
      </c>
      <c r="CD15" s="176">
        <f>March!Y60</f>
        <v>0</v>
      </c>
      <c r="CE15" s="175">
        <f>March!H60</f>
        <v>0</v>
      </c>
    </row>
    <row r="16" spans="1:95" s="37" customFormat="1" ht="12.75" customHeight="1">
      <c r="A16" s="453" t="s">
        <v>364</v>
      </c>
      <c r="B16" s="459"/>
      <c r="C16" s="459"/>
      <c r="D16" s="459"/>
      <c r="E16" s="438"/>
      <c r="F16" s="438"/>
      <c r="G16" s="444">
        <f>IF(September!I14="","",September!I14)</f>
        <v>0</v>
      </c>
      <c r="H16" s="444"/>
      <c r="I16" s="453" t="s">
        <v>131</v>
      </c>
      <c r="J16" s="438"/>
      <c r="K16" s="438"/>
      <c r="L16" s="445">
        <f>IF(December!I14="",0,December!I14)</f>
        <v>0</v>
      </c>
      <c r="M16" s="444"/>
      <c r="N16" s="354" t="s">
        <v>132</v>
      </c>
      <c r="O16" s="438"/>
      <c r="P16" s="438"/>
      <c r="Q16" s="445">
        <f>IF(February!I14="",0,February!I14)</f>
        <v>0</v>
      </c>
      <c r="R16" s="445"/>
      <c r="S16" s="355" t="s">
        <v>144</v>
      </c>
      <c r="T16" s="355"/>
      <c r="U16" s="449">
        <f>AVERAGE(L16,Q16)</f>
        <v>0</v>
      </c>
      <c r="V16" s="450"/>
      <c r="W16" s="354" t="s">
        <v>485</v>
      </c>
      <c r="X16" s="355"/>
      <c r="Y16" s="25">
        <f>February!I14-September!E14</f>
        <v>0</v>
      </c>
      <c r="Z16" s="251"/>
      <c r="AA16" s="346"/>
      <c r="AB16" s="251"/>
      <c r="AC16" s="251"/>
      <c r="AD16" s="251"/>
      <c r="AF16" s="173" t="s">
        <v>222</v>
      </c>
      <c r="AG16" s="31" t="str">
        <f>IF(April!Q18="Yes","Yes","No")</f>
        <v>No</v>
      </c>
      <c r="AH16" s="31" t="str">
        <f>IF(April!Y18="Yes","Yes","No")</f>
        <v>No</v>
      </c>
      <c r="AI16" s="31" t="str">
        <f>IF(April!H38="Yes","Yes","No")</f>
        <v>No</v>
      </c>
      <c r="AJ16" s="31" t="str">
        <f>IF(April!P35="Yes","Yes","No")</f>
        <v>No</v>
      </c>
      <c r="AK16" s="31" t="str">
        <f>IF(April!P36="Yes","Yes","No")</f>
        <v>No</v>
      </c>
      <c r="AL16" s="31" t="str">
        <f>IF(April!P37="Yes","Yes","No")</f>
        <v>No</v>
      </c>
      <c r="AM16" s="31" t="str">
        <f>IF(April!P38="Yes","Yes","No")</f>
        <v>No</v>
      </c>
      <c r="AN16" s="31" t="str">
        <f>IF(April!X29="Yes","Yes","No")</f>
        <v>No</v>
      </c>
      <c r="AO16" s="31">
        <f>April!Y29</f>
        <v>0</v>
      </c>
      <c r="AP16" s="31" t="str">
        <f>IF(April!X25="Yes","Yes","No")</f>
        <v>No</v>
      </c>
      <c r="AQ16" s="31" t="str">
        <f>IF(April!X28="Yes","Yes","No")</f>
        <v>No</v>
      </c>
      <c r="AR16" s="31" t="str">
        <f>IF(April!X26="Yes","Yes","No")</f>
        <v>No</v>
      </c>
      <c r="AS16" s="31" t="str">
        <f>IF(April!X27="Yes","Yes","No")</f>
        <v>No</v>
      </c>
      <c r="AT16" s="31" t="str">
        <f>IF(April!X28="Yes","Yes","No")</f>
        <v>No</v>
      </c>
      <c r="AU16" s="31">
        <f>April!X35</f>
        <v>0</v>
      </c>
      <c r="AV16" s="31" t="str">
        <f>IF(April!X31&gt;0,"Yes","No")</f>
        <v>No</v>
      </c>
      <c r="AW16" s="31" t="str">
        <f>April!W36</f>
        <v>No</v>
      </c>
      <c r="AX16" s="31" t="str">
        <f>IF(April!W38="Yes","Yes",IF(W37="Yes","Yes","No"))</f>
        <v>No</v>
      </c>
      <c r="AY16" s="31">
        <f>April!X36</f>
        <v>0</v>
      </c>
      <c r="AZ16" s="31" t="str">
        <f>IF(April!X22="Yes","Yes","No")</f>
        <v>No</v>
      </c>
      <c r="BA16" s="31">
        <f>IF(April!N60="",0,April!N60)</f>
        <v>0</v>
      </c>
      <c r="BB16" s="31">
        <f>April!X32</f>
        <v>0</v>
      </c>
      <c r="BC16" s="31">
        <f>April!H35</f>
        <v>0</v>
      </c>
      <c r="BD16" s="31">
        <f>April!H33</f>
        <v>0</v>
      </c>
      <c r="BE16" s="31" t="str">
        <f>IF(April!H36="Yes","Yes","No")</f>
        <v>No</v>
      </c>
      <c r="BF16" s="31" t="str">
        <f>IF(April!H37="Yes","Yes","No")</f>
        <v>No</v>
      </c>
      <c r="BG16" s="31">
        <f>IF(April!X38="","",April!X38)</f>
        <v>0</v>
      </c>
      <c r="BH16" s="31" t="str">
        <f>IF(April!Y38="Yes","Yes","No")</f>
        <v>No</v>
      </c>
      <c r="BI16" s="31">
        <f>IF(April!X37="","",April!X37)</f>
        <v>0</v>
      </c>
      <c r="BJ16" s="31" t="str">
        <f>IF(April!Y37="Yes","Yes","No")</f>
        <v>No</v>
      </c>
      <c r="BK16" s="31" t="str">
        <f>IF(April!W36="Yes","Yes",IF(April!W37="Yes","Yes","No"))</f>
        <v>No</v>
      </c>
      <c r="BL16" s="31" t="str">
        <f>IF(April!N16="Yes","Yes","No")</f>
        <v>No</v>
      </c>
      <c r="BM16" s="31" t="str">
        <f>IF(April!Y16="Yes","Yes","No")</f>
        <v>No</v>
      </c>
      <c r="BN16" s="31">
        <f>April!R60</f>
        <v>0</v>
      </c>
      <c r="BO16" s="31">
        <f>April!T60</f>
        <v>0</v>
      </c>
      <c r="BP16" s="31">
        <f>April!J60</f>
        <v>0</v>
      </c>
      <c r="BQ16" s="31">
        <f>April!K60</f>
        <v>0</v>
      </c>
      <c r="BR16" s="31">
        <f>April!N60</f>
        <v>0</v>
      </c>
      <c r="BS16" s="31">
        <f>April!L60</f>
        <v>0</v>
      </c>
      <c r="BT16" s="31">
        <f>April!R60</f>
        <v>0</v>
      </c>
      <c r="BU16" s="31">
        <f>April!T60</f>
        <v>0</v>
      </c>
      <c r="BV16" s="31">
        <f>April!S60</f>
        <v>0</v>
      </c>
      <c r="BW16" s="31">
        <f>April!P60</f>
        <v>0</v>
      </c>
      <c r="BX16" s="31">
        <f>April!N60</f>
        <v>0</v>
      </c>
      <c r="BY16" s="31">
        <f>April!O60</f>
        <v>0</v>
      </c>
      <c r="BZ16" s="31">
        <f>April!Q60</f>
        <v>0</v>
      </c>
      <c r="CA16" s="58">
        <f>April!V60</f>
        <v>0</v>
      </c>
      <c r="CB16" s="176">
        <f>April!W60</f>
        <v>0</v>
      </c>
      <c r="CC16" s="176">
        <f>April!X60</f>
        <v>0</v>
      </c>
      <c r="CD16" s="176">
        <f>April!Y60</f>
        <v>0</v>
      </c>
      <c r="CE16" s="175">
        <f>April!H60</f>
        <v>0</v>
      </c>
      <c r="CH16" s="58"/>
      <c r="CI16" s="58"/>
      <c r="CJ16" s="58"/>
      <c r="CK16" s="58"/>
      <c r="CL16" s="58"/>
      <c r="CM16" s="58"/>
      <c r="CN16" s="58"/>
      <c r="CO16" s="58"/>
      <c r="CP16" s="58"/>
      <c r="CQ16" s="58"/>
    </row>
    <row r="17" spans="1:95" s="37" customFormat="1" ht="3" customHeight="1">
      <c r="A17" s="21"/>
      <c r="B17" s="23"/>
      <c r="C17" s="23"/>
      <c r="D17" s="26"/>
      <c r="E17" s="26"/>
      <c r="F17" s="19"/>
      <c r="G17" s="20"/>
      <c r="H17" s="27"/>
      <c r="I17" s="23"/>
      <c r="J17" s="20"/>
      <c r="K17" s="20"/>
      <c r="L17" s="20"/>
      <c r="M17" s="20"/>
      <c r="N17" s="19"/>
      <c r="O17" s="24"/>
      <c r="P17" s="20"/>
      <c r="Q17" s="20"/>
      <c r="R17" s="21"/>
      <c r="S17" s="20"/>
      <c r="T17" s="20"/>
      <c r="U17" s="19"/>
      <c r="V17" s="20"/>
      <c r="W17" s="26"/>
      <c r="X17" s="26"/>
      <c r="Y17" s="27"/>
      <c r="Z17" s="27"/>
      <c r="AB17" s="27"/>
      <c r="AC17" s="27"/>
      <c r="AD17" s="27"/>
      <c r="AF17" s="58"/>
      <c r="AG17" s="31">
        <f>COUNTIF(AG5:AG16,Yes)</f>
        <v>0</v>
      </c>
      <c r="AH17" s="31"/>
      <c r="AI17" s="31"/>
      <c r="AJ17" s="31"/>
      <c r="AK17" s="31"/>
      <c r="AL17" s="31"/>
      <c r="AM17" s="31"/>
      <c r="AN17" s="31"/>
      <c r="AO17" s="31">
        <f>SUM(AO5:AO16)</f>
        <v>0</v>
      </c>
      <c r="AP17" s="31"/>
      <c r="AQ17" s="31"/>
      <c r="AR17" s="31"/>
      <c r="AS17" s="31"/>
      <c r="AT17" s="31"/>
      <c r="AU17" s="31">
        <f>SUM(AU5:AU16)</f>
        <v>0</v>
      </c>
      <c r="AV17" s="31"/>
      <c r="AW17" s="31"/>
      <c r="AX17" s="31"/>
      <c r="AY17" s="31"/>
      <c r="AZ17" s="31"/>
      <c r="BA17" s="31">
        <f>SUM(BA5:BA16)</f>
        <v>0</v>
      </c>
      <c r="BB17" s="31"/>
      <c r="BC17" s="31">
        <f>COUNTIF(BC5:BC16,"&lt;&gt;0")</f>
        <v>0</v>
      </c>
      <c r="BD17" s="31">
        <f>SUM(BD5:BD16)</f>
        <v>0</v>
      </c>
      <c r="BE17" s="31"/>
      <c r="BF17" s="31"/>
      <c r="BG17" s="31">
        <f>SUM(BG5:BG16)</f>
        <v>0</v>
      </c>
      <c r="BH17" s="31">
        <f>SUM(BH5:BH16)</f>
        <v>0</v>
      </c>
      <c r="BI17" s="31">
        <f>SUM(BI5:BI16)</f>
        <v>0</v>
      </c>
      <c r="BJ17" s="31">
        <f>SUM(BJ5:BJ16)</f>
        <v>0</v>
      </c>
      <c r="BK17" s="31"/>
      <c r="BL17" s="31"/>
      <c r="BM17" s="31"/>
      <c r="BN17" s="31">
        <f aca="true" t="shared" si="1" ref="BN17:CE17">SUM(BN5:BN16)</f>
        <v>0</v>
      </c>
      <c r="BO17" s="31">
        <f t="shared" si="1"/>
        <v>0</v>
      </c>
      <c r="BP17" s="31">
        <f t="shared" si="1"/>
        <v>0</v>
      </c>
      <c r="BQ17" s="31">
        <f t="shared" si="1"/>
        <v>0</v>
      </c>
      <c r="BR17" s="31">
        <f t="shared" si="1"/>
        <v>0</v>
      </c>
      <c r="BS17" s="31">
        <f t="shared" si="1"/>
        <v>0</v>
      </c>
      <c r="BT17" s="31">
        <f t="shared" si="1"/>
        <v>0</v>
      </c>
      <c r="BU17" s="31">
        <f t="shared" si="1"/>
        <v>0</v>
      </c>
      <c r="BV17" s="31">
        <f t="shared" si="1"/>
        <v>0</v>
      </c>
      <c r="BW17" s="31">
        <f t="shared" si="1"/>
        <v>0</v>
      </c>
      <c r="BX17" s="31">
        <f t="shared" si="1"/>
        <v>0</v>
      </c>
      <c r="BY17" s="31">
        <f t="shared" si="1"/>
        <v>0</v>
      </c>
      <c r="BZ17" s="31">
        <f t="shared" si="1"/>
        <v>0</v>
      </c>
      <c r="CA17" s="58">
        <f t="shared" si="1"/>
        <v>0</v>
      </c>
      <c r="CB17" s="185">
        <f t="shared" si="1"/>
        <v>0</v>
      </c>
      <c r="CC17" s="185">
        <f t="shared" si="1"/>
        <v>0</v>
      </c>
      <c r="CD17" s="185">
        <f t="shared" si="1"/>
        <v>0</v>
      </c>
      <c r="CE17" s="58">
        <f t="shared" si="1"/>
        <v>0</v>
      </c>
      <c r="CG17" s="58"/>
      <c r="CH17" s="58"/>
      <c r="CI17" s="58"/>
      <c r="CJ17" s="58"/>
      <c r="CK17" s="58"/>
      <c r="CL17" s="58"/>
      <c r="CM17" s="58"/>
      <c r="CN17" s="58"/>
      <c r="CO17" s="58"/>
      <c r="CP17" s="58"/>
      <c r="CQ17" s="58"/>
    </row>
    <row r="18" spans="1:85" ht="12.75" customHeight="1">
      <c r="A18" s="340" t="s">
        <v>87</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112"/>
      <c r="AA18" s="346" t="s">
        <v>372</v>
      </c>
      <c r="AB18" s="112"/>
      <c r="AC18" s="112"/>
      <c r="AD18" s="112"/>
      <c r="AF18" s="175" t="s">
        <v>225</v>
      </c>
      <c r="AG18" s="36">
        <f>COUNTIF(AG5:AG16,"Yes")</f>
        <v>0</v>
      </c>
      <c r="AH18" s="36">
        <f aca="true" t="shared" si="2" ref="AH18:BM18">COUNTIF(AH5:AH16,"Yes")</f>
        <v>0</v>
      </c>
      <c r="AI18" s="36">
        <f t="shared" si="2"/>
        <v>0</v>
      </c>
      <c r="AJ18" s="36">
        <f t="shared" si="2"/>
        <v>0</v>
      </c>
      <c r="AK18" s="36">
        <f t="shared" si="2"/>
        <v>0</v>
      </c>
      <c r="AL18" s="36">
        <f t="shared" si="2"/>
        <v>0</v>
      </c>
      <c r="AM18" s="36">
        <f t="shared" si="2"/>
        <v>0</v>
      </c>
      <c r="AN18" s="36">
        <f t="shared" si="2"/>
        <v>0</v>
      </c>
      <c r="AO18" s="36">
        <f>SUM(AO5:AO16)</f>
        <v>0</v>
      </c>
      <c r="AP18" s="36">
        <f t="shared" si="2"/>
        <v>0</v>
      </c>
      <c r="AQ18" s="36">
        <f t="shared" si="2"/>
        <v>0</v>
      </c>
      <c r="AR18" s="36">
        <f t="shared" si="2"/>
        <v>0</v>
      </c>
      <c r="AS18" s="36">
        <f t="shared" si="2"/>
        <v>0</v>
      </c>
      <c r="AT18" s="36">
        <f t="shared" si="2"/>
        <v>0</v>
      </c>
      <c r="AU18" s="36">
        <f>SUM(AU5:AU16)</f>
        <v>0</v>
      </c>
      <c r="AV18" s="36">
        <f t="shared" si="2"/>
        <v>0</v>
      </c>
      <c r="AW18" s="36">
        <f t="shared" si="2"/>
        <v>0</v>
      </c>
      <c r="AX18" s="36">
        <f t="shared" si="2"/>
        <v>0</v>
      </c>
      <c r="AY18" s="36">
        <f>SUM(AY5:AY16)</f>
        <v>0</v>
      </c>
      <c r="AZ18" s="36">
        <f t="shared" si="2"/>
        <v>0</v>
      </c>
      <c r="BA18" s="36">
        <f t="shared" si="2"/>
        <v>0</v>
      </c>
      <c r="BB18" s="36">
        <f>SUM(BB5:BB16)</f>
        <v>0</v>
      </c>
      <c r="BC18" s="36">
        <f>SUM(BC5:BC16)</f>
        <v>0</v>
      </c>
      <c r="BD18" s="36">
        <f t="shared" si="2"/>
        <v>0</v>
      </c>
      <c r="BE18" s="36">
        <f t="shared" si="2"/>
        <v>0</v>
      </c>
      <c r="BF18" s="36">
        <f t="shared" si="2"/>
        <v>0</v>
      </c>
      <c r="BG18" s="36">
        <f>SUM(BG5:BG16)</f>
        <v>0</v>
      </c>
      <c r="BH18" s="36">
        <f t="shared" si="2"/>
        <v>0</v>
      </c>
      <c r="BI18" s="36">
        <f>SUM(BI5:BI16)</f>
        <v>0</v>
      </c>
      <c r="BJ18" s="36">
        <f t="shared" si="2"/>
        <v>0</v>
      </c>
      <c r="BK18" s="36">
        <f t="shared" si="2"/>
        <v>0</v>
      </c>
      <c r="BL18" s="36">
        <f t="shared" si="2"/>
        <v>0</v>
      </c>
      <c r="BM18" s="36">
        <f t="shared" si="2"/>
        <v>0</v>
      </c>
      <c r="BN18" s="36">
        <f>SUM(BN5:BN16)</f>
        <v>0</v>
      </c>
      <c r="BO18" s="36">
        <f>SUM(BO5:BO16)</f>
        <v>0</v>
      </c>
      <c r="BP18" s="36">
        <f>SUM(BP5:BP16)</f>
        <v>0</v>
      </c>
      <c r="BQ18" s="36">
        <f aca="true" t="shared" si="3" ref="BQ18:BZ18">SUM(BQ5:BQ16)</f>
        <v>0</v>
      </c>
      <c r="BR18" s="36">
        <f t="shared" si="3"/>
        <v>0</v>
      </c>
      <c r="BS18" s="36">
        <f t="shared" si="3"/>
        <v>0</v>
      </c>
      <c r="BT18" s="36">
        <f t="shared" si="3"/>
        <v>0</v>
      </c>
      <c r="BU18" s="36">
        <f t="shared" si="3"/>
        <v>0</v>
      </c>
      <c r="BV18" s="36">
        <f t="shared" si="3"/>
        <v>0</v>
      </c>
      <c r="BW18" s="36">
        <f t="shared" si="3"/>
        <v>0</v>
      </c>
      <c r="BX18" s="36">
        <f t="shared" si="3"/>
        <v>0</v>
      </c>
      <c r="BY18" s="36">
        <f t="shared" si="3"/>
        <v>0</v>
      </c>
      <c r="BZ18" s="36">
        <f t="shared" si="3"/>
        <v>0</v>
      </c>
      <c r="CA18" s="175"/>
      <c r="CB18" s="175"/>
      <c r="CC18" s="175"/>
      <c r="CD18" s="175"/>
      <c r="CE18" s="175"/>
      <c r="CG18" s="175"/>
    </row>
    <row r="19" spans="1:47" ht="12.75" customHeight="1">
      <c r="A19" s="426" t="s">
        <v>15</v>
      </c>
      <c r="B19" s="428"/>
      <c r="C19" s="428"/>
      <c r="D19" s="428"/>
      <c r="E19" s="428"/>
      <c r="F19" s="428"/>
      <c r="G19" s="428"/>
      <c r="H19" s="437" t="str">
        <f>IF('Task 1 Roster'!F11="","",'Task 1 Roster'!F11)</f>
        <v>Input</v>
      </c>
      <c r="I19" s="448"/>
      <c r="J19" s="448"/>
      <c r="K19" s="448"/>
      <c r="L19" s="448"/>
      <c r="M19" s="448"/>
      <c r="N19" s="448"/>
      <c r="O19" s="448"/>
      <c r="P19" s="448"/>
      <c r="Q19" s="448"/>
      <c r="R19" s="448"/>
      <c r="S19" s="448"/>
      <c r="T19" s="448"/>
      <c r="U19" s="448"/>
      <c r="V19" s="448"/>
      <c r="W19" s="448"/>
      <c r="X19" s="448"/>
      <c r="Y19" s="448"/>
      <c r="Z19" s="252"/>
      <c r="AA19" s="346"/>
      <c r="AB19" s="252"/>
      <c r="AC19" s="252"/>
      <c r="AD19" s="252"/>
      <c r="AU19" s="31">
        <f>SUM(AQ18,AT18,AU18)</f>
        <v>0</v>
      </c>
    </row>
    <row r="20" spans="1:27" ht="12.75" customHeight="1">
      <c r="A20" s="451" t="s">
        <v>86</v>
      </c>
      <c r="B20" s="428"/>
      <c r="C20" s="428"/>
      <c r="D20" s="428"/>
      <c r="E20" s="428"/>
      <c r="F20" s="428"/>
      <c r="G20" s="428"/>
      <c r="H20" s="428"/>
      <c r="I20" s="447" t="str">
        <f>IF(AG18&gt;0,"Yes","No")</f>
        <v>No</v>
      </c>
      <c r="J20" s="359"/>
      <c r="K20" s="157" t="s">
        <v>499</v>
      </c>
      <c r="M20" s="344" t="s">
        <v>112</v>
      </c>
      <c r="N20" s="345"/>
      <c r="O20" s="345"/>
      <c r="P20" s="345"/>
      <c r="Q20" s="345"/>
      <c r="R20" s="345"/>
      <c r="S20" s="345"/>
      <c r="T20" s="345"/>
      <c r="U20" s="345"/>
      <c r="V20" s="345"/>
      <c r="W20" s="359" t="str">
        <f>IF(AH18&gt;0,"Yes","No")</f>
        <v>No</v>
      </c>
      <c r="X20" s="359"/>
      <c r="Y20" s="66" t="s">
        <v>500</v>
      </c>
      <c r="AA20" s="347"/>
    </row>
    <row r="21" spans="9:27" ht="2.25" customHeight="1">
      <c r="I21" s="14"/>
      <c r="J21" s="14"/>
      <c r="K21" s="14"/>
      <c r="L21" s="14"/>
      <c r="M21" s="14"/>
      <c r="N21" s="14"/>
      <c r="O21" s="14"/>
      <c r="R21" s="14"/>
      <c r="S21" s="14"/>
      <c r="T21" s="14"/>
      <c r="U21" s="14"/>
      <c r="AA21" s="347"/>
    </row>
    <row r="22" spans="1:30" ht="12.75" customHeight="1">
      <c r="A22" s="340" t="s">
        <v>113</v>
      </c>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112"/>
      <c r="AA22" s="347"/>
      <c r="AB22" s="112"/>
      <c r="AC22" s="112"/>
      <c r="AD22" s="112"/>
    </row>
    <row r="23" spans="1:95" s="37" customFormat="1" ht="12.75" customHeight="1">
      <c r="A23" s="366" t="s">
        <v>120</v>
      </c>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8"/>
      <c r="AA23" s="346" t="s">
        <v>373</v>
      </c>
      <c r="AB23" s="8"/>
      <c r="AC23" s="8"/>
      <c r="AD23" s="8"/>
      <c r="AF23" s="58" t="s">
        <v>227</v>
      </c>
      <c r="AG23" s="31"/>
      <c r="AH23" s="31"/>
      <c r="AI23" s="31"/>
      <c r="AJ23" s="31"/>
      <c r="AK23" s="31"/>
      <c r="AL23" s="58" t="s">
        <v>228</v>
      </c>
      <c r="AM23" s="31"/>
      <c r="AN23" s="31"/>
      <c r="AO23" s="31"/>
      <c r="AP23" s="31"/>
      <c r="AQ23" s="31"/>
      <c r="AR23" s="58" t="s">
        <v>229</v>
      </c>
      <c r="AS23" s="31"/>
      <c r="AT23" s="31"/>
      <c r="AU23" s="31"/>
      <c r="AV23" s="31"/>
      <c r="AW23" s="31"/>
      <c r="AX23" s="58" t="s">
        <v>232</v>
      </c>
      <c r="AY23" s="31"/>
      <c r="AZ23" s="31"/>
      <c r="BA23" s="31"/>
      <c r="BB23" s="31"/>
      <c r="BC23" s="31"/>
      <c r="BD23" s="31"/>
      <c r="BE23" s="31"/>
      <c r="BF23" s="31"/>
      <c r="BG23" s="31"/>
      <c r="BH23" s="31"/>
      <c r="BI23" s="31"/>
      <c r="BJ23" s="31"/>
      <c r="BK23" s="31"/>
      <c r="BL23" s="31"/>
      <c r="BM23" s="31"/>
      <c r="BN23" s="31"/>
      <c r="BO23" s="31"/>
      <c r="BP23" s="31"/>
      <c r="BQ23" s="31"/>
      <c r="BR23" s="31"/>
      <c r="BS23" s="31"/>
      <c r="BT23" s="58"/>
      <c r="BU23" s="58"/>
      <c r="BV23" s="58"/>
      <c r="BW23" s="58"/>
      <c r="BX23" s="58"/>
      <c r="BY23" s="58"/>
      <c r="BZ23" s="58"/>
      <c r="CA23" s="58"/>
      <c r="CB23" s="58"/>
      <c r="CC23" s="58"/>
      <c r="CD23" s="58"/>
      <c r="CE23" s="58"/>
      <c r="CG23" s="58"/>
      <c r="CH23" s="58"/>
      <c r="CI23" s="58"/>
      <c r="CJ23" s="58"/>
      <c r="CK23" s="58"/>
      <c r="CL23" s="58"/>
      <c r="CM23" s="58"/>
      <c r="CN23" s="58"/>
      <c r="CO23" s="58"/>
      <c r="CP23" s="58"/>
      <c r="CQ23" s="58"/>
    </row>
    <row r="24" spans="1:256" s="37" customFormat="1" ht="12.75" customHeight="1">
      <c r="A24" s="366" t="s">
        <v>114</v>
      </c>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8"/>
      <c r="AA24" s="346"/>
      <c r="AB24" s="8"/>
      <c r="AC24" s="8"/>
      <c r="AD24" s="8"/>
      <c r="AF24" s="173" t="s">
        <v>211</v>
      </c>
      <c r="AG24" s="31">
        <f>May!F21</f>
        <v>0</v>
      </c>
      <c r="AH24" s="31">
        <f>May!H21</f>
        <v>0</v>
      </c>
      <c r="AI24" s="31">
        <f>May!I21</f>
        <v>0</v>
      </c>
      <c r="AJ24" s="31">
        <f>May!K21</f>
        <v>0</v>
      </c>
      <c r="AK24" s="31">
        <f>May!M21</f>
        <v>0</v>
      </c>
      <c r="AL24" s="173" t="s">
        <v>211</v>
      </c>
      <c r="AM24" s="31">
        <f>May!F22</f>
        <v>0</v>
      </c>
      <c r="AN24" s="31">
        <f>May!H22</f>
        <v>0</v>
      </c>
      <c r="AO24" s="31">
        <f>May!I22</f>
        <v>0</v>
      </c>
      <c r="AP24" s="31">
        <f>May!K22</f>
        <v>0</v>
      </c>
      <c r="AQ24" s="31">
        <f>May!M22</f>
        <v>0</v>
      </c>
      <c r="AR24" s="173" t="s">
        <v>211</v>
      </c>
      <c r="AS24" s="31">
        <f>May!F29</f>
        <v>0</v>
      </c>
      <c r="AT24" s="31">
        <f>May!H29</f>
        <v>0</v>
      </c>
      <c r="AU24" s="31">
        <f>May!I29</f>
        <v>0</v>
      </c>
      <c r="AV24" s="31">
        <f>May!K29</f>
        <v>0</v>
      </c>
      <c r="AW24" s="31">
        <f>May!M29</f>
        <v>0</v>
      </c>
      <c r="AX24" s="173" t="s">
        <v>211</v>
      </c>
      <c r="AY24" s="31">
        <f>May!F22</f>
        <v>0</v>
      </c>
      <c r="AZ24" s="31">
        <f>May!H22</f>
        <v>0</v>
      </c>
      <c r="BA24" s="31">
        <f>May!I22</f>
        <v>0</v>
      </c>
      <c r="BB24" s="31">
        <f>May!K22</f>
        <v>0</v>
      </c>
      <c r="BC24" s="31">
        <f>May!M22</f>
        <v>0</v>
      </c>
      <c r="BD24" s="31"/>
      <c r="BE24" s="31"/>
      <c r="BF24" s="31"/>
      <c r="BG24" s="31"/>
      <c r="BH24" s="31"/>
      <c r="BI24" s="31"/>
      <c r="BJ24" s="31"/>
      <c r="BK24" s="31"/>
      <c r="BL24" s="31"/>
      <c r="BM24" s="31"/>
      <c r="BN24" s="31"/>
      <c r="BO24" s="31"/>
      <c r="BP24" s="31"/>
      <c r="BQ24" s="31"/>
      <c r="BR24" s="31"/>
      <c r="BS24" s="31"/>
      <c r="BT24" s="58"/>
      <c r="BU24" s="58"/>
      <c r="BV24" s="58"/>
      <c r="BW24" s="58"/>
      <c r="BX24" s="58"/>
      <c r="BY24" s="58"/>
      <c r="BZ24" s="58"/>
      <c r="CA24" s="58"/>
      <c r="CB24" s="58"/>
      <c r="CC24" s="58"/>
      <c r="CD24" s="58"/>
      <c r="CE24" s="58"/>
      <c r="CG24" s="58"/>
      <c r="CH24" s="58"/>
      <c r="CI24" s="58"/>
      <c r="CJ24" s="58"/>
      <c r="CK24" s="58"/>
      <c r="CL24" s="58"/>
      <c r="CM24" s="58"/>
      <c r="CN24" s="58"/>
      <c r="CO24" s="58"/>
      <c r="CP24" s="58"/>
      <c r="CQ24" s="58"/>
      <c r="IU24" s="37" t="s">
        <v>60</v>
      </c>
      <c r="IV24" s="37" t="s">
        <v>102</v>
      </c>
    </row>
    <row r="25" spans="2:255" s="37" customFormat="1" ht="12.75" customHeight="1">
      <c r="B25" s="369" t="s">
        <v>117</v>
      </c>
      <c r="C25" s="369"/>
      <c r="D25" s="369"/>
      <c r="E25" s="369"/>
      <c r="F25" s="369"/>
      <c r="G25" s="369"/>
      <c r="H25" s="369"/>
      <c r="I25" s="369"/>
      <c r="J25" s="425">
        <f>AK36</f>
        <v>0</v>
      </c>
      <c r="K25" s="425"/>
      <c r="L25" s="425"/>
      <c r="M25" s="66"/>
      <c r="N25" s="369" t="s">
        <v>119</v>
      </c>
      <c r="O25" s="403"/>
      <c r="P25" s="403"/>
      <c r="Q25" s="403"/>
      <c r="R25" s="403"/>
      <c r="S25" s="403"/>
      <c r="T25" s="403"/>
      <c r="U25" s="403"/>
      <c r="V25" s="452">
        <f>IF(U16=0,0,AQ36/U16)</f>
        <v>0</v>
      </c>
      <c r="W25" s="452"/>
      <c r="X25" s="452"/>
      <c r="Y25" s="66" t="s">
        <v>464</v>
      </c>
      <c r="Z25" s="66"/>
      <c r="AA25" s="346"/>
      <c r="AB25" s="66"/>
      <c r="AC25" s="66"/>
      <c r="AD25" s="66"/>
      <c r="AF25" s="173" t="s">
        <v>212</v>
      </c>
      <c r="AG25" s="31">
        <f>June!F21</f>
        <v>0</v>
      </c>
      <c r="AH25" s="31">
        <f>June!H21</f>
        <v>0</v>
      </c>
      <c r="AI25" s="31">
        <f>June!I21</f>
        <v>0</v>
      </c>
      <c r="AJ25" s="31">
        <f>June!K21</f>
        <v>0</v>
      </c>
      <c r="AK25" s="31">
        <f>June!M21</f>
        <v>0</v>
      </c>
      <c r="AL25" s="173" t="s">
        <v>212</v>
      </c>
      <c r="AM25" s="31">
        <f>June!F22</f>
        <v>0</v>
      </c>
      <c r="AN25" s="31">
        <f>June!H22</f>
        <v>0</v>
      </c>
      <c r="AO25" s="31">
        <f>June!I22</f>
        <v>0</v>
      </c>
      <c r="AP25" s="31">
        <f>June!K22</f>
        <v>0</v>
      </c>
      <c r="AQ25" s="31">
        <f>June!M22</f>
        <v>0</v>
      </c>
      <c r="AR25" s="173" t="s">
        <v>212</v>
      </c>
      <c r="AS25" s="31">
        <f>June!F29</f>
        <v>0</v>
      </c>
      <c r="AT25" s="31">
        <f>June!H29</f>
        <v>0</v>
      </c>
      <c r="AU25" s="31">
        <f>June!I29</f>
        <v>0</v>
      </c>
      <c r="AV25" s="31">
        <f>June!K29</f>
        <v>0</v>
      </c>
      <c r="AW25" s="31">
        <f>June!M29</f>
        <v>0</v>
      </c>
      <c r="AX25" s="173" t="s">
        <v>212</v>
      </c>
      <c r="AY25" s="31">
        <f>June!F22</f>
        <v>0</v>
      </c>
      <c r="AZ25" s="31">
        <f>June!H22</f>
        <v>0</v>
      </c>
      <c r="BA25" s="31">
        <f>June!I22</f>
        <v>0</v>
      </c>
      <c r="BB25" s="31">
        <f>June!K22</f>
        <v>0</v>
      </c>
      <c r="BC25" s="31">
        <f>June!M22</f>
        <v>0</v>
      </c>
      <c r="BD25" s="31"/>
      <c r="BE25" s="31"/>
      <c r="BF25" s="31"/>
      <c r="BG25" s="31"/>
      <c r="BH25" s="31"/>
      <c r="BI25" s="31"/>
      <c r="BJ25" s="31"/>
      <c r="BK25" s="31"/>
      <c r="BL25" s="31"/>
      <c r="BM25" s="31"/>
      <c r="BN25" s="31"/>
      <c r="BO25" s="31"/>
      <c r="BP25" s="31"/>
      <c r="BQ25" s="31"/>
      <c r="BR25" s="31"/>
      <c r="BS25" s="31"/>
      <c r="BT25" s="58"/>
      <c r="BU25" s="58"/>
      <c r="BV25" s="58"/>
      <c r="BW25" s="58"/>
      <c r="BX25" s="58"/>
      <c r="BY25" s="58"/>
      <c r="BZ25" s="58"/>
      <c r="CA25" s="58"/>
      <c r="CB25" s="58"/>
      <c r="CC25" s="58"/>
      <c r="CD25" s="58"/>
      <c r="CE25" s="58"/>
      <c r="CG25" s="58"/>
      <c r="CH25" s="58"/>
      <c r="CI25" s="58"/>
      <c r="CJ25" s="58"/>
      <c r="CK25" s="58"/>
      <c r="CL25" s="58"/>
      <c r="CM25" s="58"/>
      <c r="CN25" s="58"/>
      <c r="CO25" s="58"/>
      <c r="CP25" s="58"/>
      <c r="CQ25" s="58"/>
      <c r="IU25" s="37" t="s">
        <v>61</v>
      </c>
    </row>
    <row r="26" spans="2:95" s="37" customFormat="1" ht="12.75" customHeight="1">
      <c r="B26" s="369" t="s">
        <v>116</v>
      </c>
      <c r="C26" s="403"/>
      <c r="D26" s="403"/>
      <c r="E26" s="403"/>
      <c r="F26" s="403"/>
      <c r="G26" s="403"/>
      <c r="H26" s="403"/>
      <c r="I26" s="403"/>
      <c r="J26" s="425" t="str">
        <f>IF(AI18&gt;0,"Yes","No")</f>
        <v>No</v>
      </c>
      <c r="K26" s="425"/>
      <c r="L26" s="425"/>
      <c r="M26" s="37" t="s">
        <v>467</v>
      </c>
      <c r="N26" s="369" t="s">
        <v>121</v>
      </c>
      <c r="O26" s="403"/>
      <c r="P26" s="403"/>
      <c r="Q26" s="403"/>
      <c r="R26" s="403"/>
      <c r="S26" s="403"/>
      <c r="T26" s="403"/>
      <c r="U26" s="403"/>
      <c r="V26" s="425">
        <f>AW53</f>
        <v>0</v>
      </c>
      <c r="W26" s="425"/>
      <c r="X26" s="425"/>
      <c r="Y26" s="66" t="s">
        <v>465</v>
      </c>
      <c r="Z26" s="66"/>
      <c r="AA26" s="346"/>
      <c r="AB26" s="66"/>
      <c r="AC26" s="66"/>
      <c r="AD26" s="66"/>
      <c r="AF26" s="173" t="s">
        <v>213</v>
      </c>
      <c r="AG26" s="31">
        <f>July!F21</f>
        <v>0</v>
      </c>
      <c r="AH26" s="31">
        <f>July!H21</f>
        <v>0</v>
      </c>
      <c r="AI26" s="31">
        <f>July!I21</f>
        <v>0</v>
      </c>
      <c r="AJ26" s="31">
        <f>July!K21</f>
        <v>0</v>
      </c>
      <c r="AK26" s="31">
        <f>July!M21</f>
        <v>0</v>
      </c>
      <c r="AL26" s="173" t="s">
        <v>213</v>
      </c>
      <c r="AM26" s="31">
        <f>July!F22</f>
        <v>0</v>
      </c>
      <c r="AN26" s="31">
        <f>July!H22</f>
        <v>0</v>
      </c>
      <c r="AO26" s="31">
        <f>July!I22</f>
        <v>0</v>
      </c>
      <c r="AP26" s="31">
        <f>July!K22</f>
        <v>0</v>
      </c>
      <c r="AQ26" s="31">
        <f>July!M22</f>
        <v>0</v>
      </c>
      <c r="AR26" s="173" t="s">
        <v>213</v>
      </c>
      <c r="AS26" s="31">
        <f>July!F29</f>
        <v>0</v>
      </c>
      <c r="AT26" s="31">
        <f>July!H29</f>
        <v>0</v>
      </c>
      <c r="AU26" s="31">
        <f>July!I29</f>
        <v>0</v>
      </c>
      <c r="AV26" s="31">
        <f>July!K29</f>
        <v>0</v>
      </c>
      <c r="AW26" s="31">
        <f>July!M29</f>
        <v>0</v>
      </c>
      <c r="AX26" s="173" t="s">
        <v>213</v>
      </c>
      <c r="AY26" s="31">
        <f>July!F22</f>
        <v>0</v>
      </c>
      <c r="AZ26" s="31">
        <f>July!H22</f>
        <v>0</v>
      </c>
      <c r="BA26" s="31">
        <f>July!I22</f>
        <v>0</v>
      </c>
      <c r="BB26" s="31">
        <f>July!K22</f>
        <v>0</v>
      </c>
      <c r="BC26" s="31">
        <f>July!M22</f>
        <v>0</v>
      </c>
      <c r="BD26" s="31"/>
      <c r="BE26" s="31"/>
      <c r="BF26" s="31"/>
      <c r="BG26" s="31"/>
      <c r="BH26" s="31"/>
      <c r="BI26" s="31"/>
      <c r="BJ26" s="31"/>
      <c r="BK26" s="31"/>
      <c r="BL26" s="31"/>
      <c r="BM26" s="31"/>
      <c r="BN26" s="31"/>
      <c r="BO26" s="31"/>
      <c r="BP26" s="31"/>
      <c r="BQ26" s="31"/>
      <c r="BR26" s="31"/>
      <c r="BS26" s="31"/>
      <c r="BT26" s="58"/>
      <c r="BU26" s="58"/>
      <c r="BV26" s="58"/>
      <c r="BW26" s="58"/>
      <c r="BX26" s="58"/>
      <c r="BY26" s="58"/>
      <c r="BZ26" s="58"/>
      <c r="CA26" s="58"/>
      <c r="CB26" s="58"/>
      <c r="CC26" s="58"/>
      <c r="CD26" s="58"/>
      <c r="CE26" s="58"/>
      <c r="CG26" s="58"/>
      <c r="CH26" s="58"/>
      <c r="CI26" s="58"/>
      <c r="CJ26" s="58"/>
      <c r="CK26" s="58"/>
      <c r="CL26" s="58"/>
      <c r="CM26" s="58"/>
      <c r="CN26" s="58"/>
      <c r="CO26" s="58"/>
      <c r="CP26" s="58"/>
      <c r="CQ26" s="58"/>
    </row>
    <row r="27" spans="2:95" s="37" customFormat="1" ht="12.75" customHeight="1">
      <c r="B27" s="369" t="s">
        <v>129</v>
      </c>
      <c r="C27" s="369"/>
      <c r="D27" s="369"/>
      <c r="E27" s="369"/>
      <c r="F27" s="369"/>
      <c r="G27" s="369"/>
      <c r="H27" s="369"/>
      <c r="I27" s="369"/>
      <c r="J27" s="425">
        <f>AK53</f>
        <v>0</v>
      </c>
      <c r="K27" s="425"/>
      <c r="L27" s="425"/>
      <c r="M27" s="66" t="s">
        <v>468</v>
      </c>
      <c r="N27" s="369" t="s">
        <v>130</v>
      </c>
      <c r="O27" s="403"/>
      <c r="P27" s="403"/>
      <c r="Q27" s="403"/>
      <c r="R27" s="403"/>
      <c r="S27" s="403"/>
      <c r="T27" s="403"/>
      <c r="U27" s="403"/>
      <c r="V27" s="425">
        <f>AQ53</f>
        <v>0</v>
      </c>
      <c r="W27" s="425"/>
      <c r="X27" s="425"/>
      <c r="Y27" s="66"/>
      <c r="Z27" s="66"/>
      <c r="AA27" s="347"/>
      <c r="AB27" s="66"/>
      <c r="AC27" s="66"/>
      <c r="AD27" s="66"/>
      <c r="AF27" s="173" t="s">
        <v>214</v>
      </c>
      <c r="AG27" s="31">
        <f>August!F21</f>
        <v>0</v>
      </c>
      <c r="AH27" s="31">
        <f>August!H21</f>
        <v>0</v>
      </c>
      <c r="AI27" s="31">
        <f>August!I21</f>
        <v>0</v>
      </c>
      <c r="AJ27" s="31">
        <f>August!K21</f>
        <v>0</v>
      </c>
      <c r="AK27" s="31">
        <f>August!M21</f>
        <v>0</v>
      </c>
      <c r="AL27" s="173" t="s">
        <v>214</v>
      </c>
      <c r="AM27" s="31">
        <f>August!F22</f>
        <v>0</v>
      </c>
      <c r="AN27" s="31">
        <f>August!H22</f>
        <v>0</v>
      </c>
      <c r="AO27" s="31">
        <f>August!I22</f>
        <v>0</v>
      </c>
      <c r="AP27" s="31">
        <f>August!K22</f>
        <v>0</v>
      </c>
      <c r="AQ27" s="31">
        <f>August!M22</f>
        <v>0</v>
      </c>
      <c r="AR27" s="173" t="s">
        <v>214</v>
      </c>
      <c r="AS27" s="31">
        <f>August!F29</f>
        <v>0</v>
      </c>
      <c r="AT27" s="31">
        <f>August!H29</f>
        <v>0</v>
      </c>
      <c r="AU27" s="31">
        <f>August!I29</f>
        <v>0</v>
      </c>
      <c r="AV27" s="31">
        <f>August!K29</f>
        <v>0</v>
      </c>
      <c r="AW27" s="31">
        <f>August!M29</f>
        <v>0</v>
      </c>
      <c r="AX27" s="173" t="s">
        <v>214</v>
      </c>
      <c r="AY27" s="31">
        <f>August!F22</f>
        <v>0</v>
      </c>
      <c r="AZ27" s="31">
        <f>August!H22</f>
        <v>0</v>
      </c>
      <c r="BA27" s="31">
        <f>August!I22</f>
        <v>0</v>
      </c>
      <c r="BB27" s="31">
        <f>August!K22</f>
        <v>0</v>
      </c>
      <c r="BC27" s="31">
        <f>August!M22</f>
        <v>0</v>
      </c>
      <c r="BD27" s="31"/>
      <c r="BE27" s="31"/>
      <c r="BF27" s="31"/>
      <c r="BG27" s="31"/>
      <c r="BH27" s="31"/>
      <c r="BI27" s="31"/>
      <c r="BJ27" s="31"/>
      <c r="BK27" s="31"/>
      <c r="BL27" s="31"/>
      <c r="BM27" s="31"/>
      <c r="BN27" s="31"/>
      <c r="BO27" s="31"/>
      <c r="BP27" s="31"/>
      <c r="BQ27" s="31"/>
      <c r="BR27" s="31"/>
      <c r="BS27" s="31"/>
      <c r="BT27" s="58"/>
      <c r="BU27" s="58"/>
      <c r="BV27" s="58"/>
      <c r="BW27" s="58"/>
      <c r="BX27" s="58"/>
      <c r="BY27" s="58"/>
      <c r="BZ27" s="58"/>
      <c r="CA27" s="58"/>
      <c r="CB27" s="58"/>
      <c r="CC27" s="58"/>
      <c r="CD27" s="58"/>
      <c r="CE27" s="58"/>
      <c r="CG27" s="58"/>
      <c r="CH27" s="58"/>
      <c r="CI27" s="58"/>
      <c r="CJ27" s="58"/>
      <c r="CK27" s="58"/>
      <c r="CL27" s="58"/>
      <c r="CM27" s="58"/>
      <c r="CN27" s="58"/>
      <c r="CO27" s="58"/>
      <c r="CP27" s="58"/>
      <c r="CQ27" s="58"/>
    </row>
    <row r="28" spans="2:95" s="37" customFormat="1" ht="12.75" customHeight="1">
      <c r="B28" s="369" t="s">
        <v>118</v>
      </c>
      <c r="C28" s="369"/>
      <c r="D28" s="369"/>
      <c r="E28" s="369"/>
      <c r="F28" s="369"/>
      <c r="G28" s="369"/>
      <c r="H28" s="369"/>
      <c r="I28" s="369"/>
      <c r="J28" s="425">
        <f>AK69</f>
        <v>0</v>
      </c>
      <c r="K28" s="425"/>
      <c r="L28" s="425"/>
      <c r="M28" s="66" t="s">
        <v>469</v>
      </c>
      <c r="N28" s="369" t="s">
        <v>115</v>
      </c>
      <c r="O28" s="403"/>
      <c r="P28" s="403"/>
      <c r="Q28" s="403"/>
      <c r="R28" s="403"/>
      <c r="S28" s="403"/>
      <c r="T28" s="403"/>
      <c r="U28" s="403"/>
      <c r="V28" s="425">
        <f>AW36</f>
        <v>0</v>
      </c>
      <c r="W28" s="425"/>
      <c r="X28" s="425"/>
      <c r="Y28" s="66" t="s">
        <v>466</v>
      </c>
      <c r="Z28" s="66"/>
      <c r="AA28" s="347"/>
      <c r="AB28" s="66"/>
      <c r="AC28" s="66"/>
      <c r="AD28" s="66"/>
      <c r="AF28" s="173" t="s">
        <v>215</v>
      </c>
      <c r="AG28" s="31">
        <f>September!F21</f>
        <v>0</v>
      </c>
      <c r="AH28" s="31">
        <f>September!H21</f>
        <v>0</v>
      </c>
      <c r="AI28" s="31">
        <f>September!I21</f>
        <v>0</v>
      </c>
      <c r="AJ28" s="31">
        <f>September!K21</f>
        <v>0</v>
      </c>
      <c r="AK28" s="31">
        <f>September!M21</f>
        <v>0</v>
      </c>
      <c r="AL28" s="173" t="s">
        <v>215</v>
      </c>
      <c r="AM28" s="31">
        <f>September!F22</f>
        <v>0</v>
      </c>
      <c r="AN28" s="31">
        <f>September!H22</f>
        <v>0</v>
      </c>
      <c r="AO28" s="31">
        <f>September!I22</f>
        <v>0</v>
      </c>
      <c r="AP28" s="31">
        <f>September!K22</f>
        <v>0</v>
      </c>
      <c r="AQ28" s="31">
        <f>September!M22</f>
        <v>0</v>
      </c>
      <c r="AR28" s="173" t="s">
        <v>215</v>
      </c>
      <c r="AS28" s="31">
        <f>September!F29</f>
        <v>0</v>
      </c>
      <c r="AT28" s="31">
        <f>September!H29</f>
        <v>0</v>
      </c>
      <c r="AU28" s="31">
        <f>September!I29</f>
        <v>0</v>
      </c>
      <c r="AV28" s="31">
        <f>September!K29</f>
        <v>0</v>
      </c>
      <c r="AW28" s="31">
        <f>September!M29</f>
        <v>0</v>
      </c>
      <c r="AX28" s="173" t="s">
        <v>215</v>
      </c>
      <c r="AY28" s="31">
        <f>September!F22</f>
        <v>0</v>
      </c>
      <c r="AZ28" s="31">
        <f>September!H22</f>
        <v>0</v>
      </c>
      <c r="BA28" s="31">
        <f>September!I22</f>
        <v>0</v>
      </c>
      <c r="BB28" s="31">
        <f>September!K22</f>
        <v>0</v>
      </c>
      <c r="BC28" s="31">
        <f>September!M22</f>
        <v>0</v>
      </c>
      <c r="BD28" s="31"/>
      <c r="BE28" s="31"/>
      <c r="BF28" s="31"/>
      <c r="BG28" s="31"/>
      <c r="BH28" s="31"/>
      <c r="BI28" s="31"/>
      <c r="BJ28" s="31"/>
      <c r="BK28" s="31"/>
      <c r="BL28" s="31"/>
      <c r="BM28" s="31"/>
      <c r="BN28" s="31"/>
      <c r="BO28" s="31"/>
      <c r="BP28" s="31"/>
      <c r="BQ28" s="31"/>
      <c r="BR28" s="31"/>
      <c r="BS28" s="31"/>
      <c r="BT28" s="58"/>
      <c r="BU28" s="58"/>
      <c r="BV28" s="58"/>
      <c r="BW28" s="58"/>
      <c r="BX28" s="58"/>
      <c r="BY28" s="58"/>
      <c r="BZ28" s="58"/>
      <c r="CA28" s="58"/>
      <c r="CB28" s="58"/>
      <c r="CC28" s="58"/>
      <c r="CD28" s="58"/>
      <c r="CE28" s="58"/>
      <c r="CG28" s="58"/>
      <c r="CH28" s="58"/>
      <c r="CI28" s="58"/>
      <c r="CJ28" s="58"/>
      <c r="CK28" s="58"/>
      <c r="CL28" s="58"/>
      <c r="CM28" s="58"/>
      <c r="CN28" s="58"/>
      <c r="CO28" s="58"/>
      <c r="CP28" s="58"/>
      <c r="CQ28" s="58"/>
    </row>
    <row r="29" spans="16:95" s="37" customFormat="1" ht="3" customHeight="1">
      <c r="P29" s="66"/>
      <c r="Q29" s="66"/>
      <c r="R29" s="66"/>
      <c r="S29" s="66"/>
      <c r="T29" s="66"/>
      <c r="U29" s="66"/>
      <c r="V29" s="66"/>
      <c r="W29" s="66"/>
      <c r="X29" s="66"/>
      <c r="Y29" s="66"/>
      <c r="Z29" s="66"/>
      <c r="AB29" s="66"/>
      <c r="AC29" s="66"/>
      <c r="AD29" s="66"/>
      <c r="AF29" s="173" t="s">
        <v>216</v>
      </c>
      <c r="AG29" s="31">
        <f>October!F21</f>
        <v>0</v>
      </c>
      <c r="AH29" s="31">
        <f>October!H21</f>
        <v>0</v>
      </c>
      <c r="AI29" s="31">
        <f>October!I21</f>
        <v>0</v>
      </c>
      <c r="AJ29" s="31">
        <f>October!K21</f>
        <v>0</v>
      </c>
      <c r="AK29" s="31">
        <f>October!M21</f>
        <v>0</v>
      </c>
      <c r="AL29" s="173" t="s">
        <v>216</v>
      </c>
      <c r="AM29" s="31">
        <f>October!F22</f>
        <v>0</v>
      </c>
      <c r="AN29" s="31">
        <f>October!H22</f>
        <v>0</v>
      </c>
      <c r="AO29" s="31">
        <f>October!I22</f>
        <v>0</v>
      </c>
      <c r="AP29" s="31">
        <f>October!K22</f>
        <v>0</v>
      </c>
      <c r="AQ29" s="31">
        <f>October!M22</f>
        <v>0</v>
      </c>
      <c r="AR29" s="173" t="s">
        <v>216</v>
      </c>
      <c r="AS29" s="31">
        <f>October!F29</f>
        <v>0</v>
      </c>
      <c r="AT29" s="31">
        <f>October!H29</f>
        <v>0</v>
      </c>
      <c r="AU29" s="31">
        <f>October!I29</f>
        <v>0</v>
      </c>
      <c r="AV29" s="31">
        <f>October!K29</f>
        <v>0</v>
      </c>
      <c r="AW29" s="31">
        <f>October!M29</f>
        <v>0</v>
      </c>
      <c r="AX29" s="173" t="s">
        <v>216</v>
      </c>
      <c r="AY29" s="31">
        <f>October!F22</f>
        <v>0</v>
      </c>
      <c r="AZ29" s="31">
        <f>October!H22</f>
        <v>0</v>
      </c>
      <c r="BA29" s="31">
        <f>October!I22</f>
        <v>0</v>
      </c>
      <c r="BB29" s="31">
        <f>October!K22</f>
        <v>0</v>
      </c>
      <c r="BC29" s="31">
        <f>October!M22</f>
        <v>0</v>
      </c>
      <c r="BD29" s="31"/>
      <c r="BE29" s="31"/>
      <c r="BF29" s="31"/>
      <c r="BG29" s="31"/>
      <c r="BH29" s="31"/>
      <c r="BI29" s="31"/>
      <c r="BJ29" s="31"/>
      <c r="BK29" s="31"/>
      <c r="BL29" s="31"/>
      <c r="BM29" s="31"/>
      <c r="BN29" s="31"/>
      <c r="BO29" s="31"/>
      <c r="BP29" s="31"/>
      <c r="BQ29" s="31"/>
      <c r="BR29" s="31"/>
      <c r="BS29" s="31"/>
      <c r="BT29" s="58"/>
      <c r="BU29" s="58"/>
      <c r="BV29" s="58"/>
      <c r="BW29" s="58"/>
      <c r="BX29" s="58"/>
      <c r="BY29" s="58"/>
      <c r="BZ29" s="58"/>
      <c r="CA29" s="58"/>
      <c r="CB29" s="58"/>
      <c r="CC29" s="58"/>
      <c r="CD29" s="58"/>
      <c r="CE29" s="58"/>
      <c r="CG29" s="58"/>
      <c r="CH29" s="58"/>
      <c r="CI29" s="58"/>
      <c r="CJ29" s="58"/>
      <c r="CK29" s="58"/>
      <c r="CL29" s="58"/>
      <c r="CM29" s="58"/>
      <c r="CN29" s="58"/>
      <c r="CO29" s="58"/>
      <c r="CP29" s="58"/>
      <c r="CQ29" s="58"/>
    </row>
    <row r="30" spans="1:95" s="37" customFormat="1" ht="12.75" customHeight="1">
      <c r="A30" s="366" t="s">
        <v>122</v>
      </c>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8"/>
      <c r="AA30" s="346" t="s">
        <v>374</v>
      </c>
      <c r="AB30" s="8"/>
      <c r="AC30" s="8"/>
      <c r="AD30" s="8"/>
      <c r="AF30" s="173" t="s">
        <v>217</v>
      </c>
      <c r="AG30" s="31">
        <f>November!F21</f>
        <v>0</v>
      </c>
      <c r="AH30" s="31">
        <f>November!H21</f>
        <v>0</v>
      </c>
      <c r="AI30" s="31">
        <f>November!I21</f>
        <v>0</v>
      </c>
      <c r="AJ30" s="31">
        <f>November!K21</f>
        <v>0</v>
      </c>
      <c r="AK30" s="31">
        <f>November!M21</f>
        <v>0</v>
      </c>
      <c r="AL30" s="173" t="s">
        <v>217</v>
      </c>
      <c r="AM30" s="31">
        <f>November!F22</f>
        <v>0</v>
      </c>
      <c r="AN30" s="31">
        <f>November!H22</f>
        <v>0</v>
      </c>
      <c r="AO30" s="31">
        <f>November!I22</f>
        <v>0</v>
      </c>
      <c r="AP30" s="31">
        <f>November!K22</f>
        <v>0</v>
      </c>
      <c r="AQ30" s="31">
        <f>November!M22</f>
        <v>0</v>
      </c>
      <c r="AR30" s="173" t="s">
        <v>217</v>
      </c>
      <c r="AS30" s="31">
        <f>November!F29</f>
        <v>0</v>
      </c>
      <c r="AT30" s="31">
        <f>November!H29</f>
        <v>0</v>
      </c>
      <c r="AU30" s="31">
        <f>November!I29</f>
        <v>0</v>
      </c>
      <c r="AV30" s="31">
        <f>November!K29</f>
        <v>0</v>
      </c>
      <c r="AW30" s="31">
        <f>November!M29</f>
        <v>0</v>
      </c>
      <c r="AX30" s="173" t="s">
        <v>217</v>
      </c>
      <c r="AY30" s="31">
        <f>November!F22</f>
        <v>0</v>
      </c>
      <c r="AZ30" s="31">
        <f>November!H22</f>
        <v>0</v>
      </c>
      <c r="BA30" s="31">
        <f>November!I22</f>
        <v>0</v>
      </c>
      <c r="BB30" s="31">
        <f>November!K22</f>
        <v>0</v>
      </c>
      <c r="BC30" s="31">
        <f>November!M22</f>
        <v>0</v>
      </c>
      <c r="BD30" s="31"/>
      <c r="BE30" s="31"/>
      <c r="BF30" s="31"/>
      <c r="BG30" s="31"/>
      <c r="BH30" s="31"/>
      <c r="BI30" s="31"/>
      <c r="BJ30" s="31"/>
      <c r="BK30" s="31"/>
      <c r="BL30" s="31"/>
      <c r="BM30" s="31"/>
      <c r="BN30" s="31"/>
      <c r="BO30" s="31"/>
      <c r="BP30" s="31"/>
      <c r="BQ30" s="31"/>
      <c r="BR30" s="31"/>
      <c r="BS30" s="31"/>
      <c r="BT30" s="58"/>
      <c r="BU30" s="58"/>
      <c r="BV30" s="58"/>
      <c r="BW30" s="58"/>
      <c r="BX30" s="58"/>
      <c r="BY30" s="58"/>
      <c r="BZ30" s="58"/>
      <c r="CA30" s="58"/>
      <c r="CB30" s="58"/>
      <c r="CC30" s="58"/>
      <c r="CD30" s="58"/>
      <c r="CE30" s="58"/>
      <c r="CG30" s="58"/>
      <c r="CH30" s="58"/>
      <c r="CI30" s="58"/>
      <c r="CJ30" s="58"/>
      <c r="CK30" s="58"/>
      <c r="CL30" s="58"/>
      <c r="CM30" s="58"/>
      <c r="CN30" s="58"/>
      <c r="CO30" s="58"/>
      <c r="CP30" s="58"/>
      <c r="CQ30" s="58"/>
    </row>
    <row r="31" spans="1:95" s="37" customFormat="1" ht="12.75" customHeight="1">
      <c r="A31" s="366" t="s">
        <v>123</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8"/>
      <c r="AA31" s="347"/>
      <c r="AB31" s="8"/>
      <c r="AC31" s="8"/>
      <c r="AD31" s="8"/>
      <c r="AF31" s="173" t="s">
        <v>218</v>
      </c>
      <c r="AG31" s="31">
        <f>December!F21</f>
        <v>0</v>
      </c>
      <c r="AH31" s="31">
        <f>December!H21</f>
        <v>0</v>
      </c>
      <c r="AI31" s="31">
        <f>December!I21</f>
        <v>0</v>
      </c>
      <c r="AJ31" s="31">
        <f>December!K21</f>
        <v>0</v>
      </c>
      <c r="AK31" s="31">
        <f>December!M21</f>
        <v>0</v>
      </c>
      <c r="AL31" s="173" t="s">
        <v>218</v>
      </c>
      <c r="AM31" s="31">
        <f>December!F22</f>
        <v>0</v>
      </c>
      <c r="AN31" s="31">
        <f>December!H22</f>
        <v>0</v>
      </c>
      <c r="AO31" s="31">
        <f>December!I22</f>
        <v>0</v>
      </c>
      <c r="AP31" s="31">
        <f>December!K22</f>
        <v>0</v>
      </c>
      <c r="AQ31" s="31">
        <f>December!M22</f>
        <v>0</v>
      </c>
      <c r="AR31" s="173" t="s">
        <v>218</v>
      </c>
      <c r="AS31" s="31">
        <f>December!F29</f>
        <v>0</v>
      </c>
      <c r="AT31" s="31">
        <f>December!H29</f>
        <v>0</v>
      </c>
      <c r="AU31" s="31">
        <f>December!I29</f>
        <v>0</v>
      </c>
      <c r="AV31" s="31">
        <f>December!K29</f>
        <v>0</v>
      </c>
      <c r="AW31" s="31">
        <f>December!M29</f>
        <v>0</v>
      </c>
      <c r="AX31" s="173" t="s">
        <v>218</v>
      </c>
      <c r="AY31" s="31">
        <f>December!F22</f>
        <v>0</v>
      </c>
      <c r="AZ31" s="31">
        <f>December!H22</f>
        <v>0</v>
      </c>
      <c r="BA31" s="31">
        <f>December!I22</f>
        <v>0</v>
      </c>
      <c r="BB31" s="31">
        <f>December!K22</f>
        <v>0</v>
      </c>
      <c r="BC31" s="31">
        <f>December!M22</f>
        <v>0</v>
      </c>
      <c r="BD31" s="31"/>
      <c r="BE31" s="31"/>
      <c r="BF31" s="31"/>
      <c r="BG31" s="31"/>
      <c r="BH31" s="31"/>
      <c r="BI31" s="31"/>
      <c r="BJ31" s="31"/>
      <c r="BK31" s="31"/>
      <c r="BL31" s="31"/>
      <c r="BM31" s="31"/>
      <c r="BN31" s="31"/>
      <c r="BO31" s="31"/>
      <c r="BP31" s="31"/>
      <c r="BQ31" s="31"/>
      <c r="BR31" s="31"/>
      <c r="BS31" s="31"/>
      <c r="BT31" s="58"/>
      <c r="BU31" s="58"/>
      <c r="BV31" s="58"/>
      <c r="BW31" s="58"/>
      <c r="BX31" s="58"/>
      <c r="BY31" s="58"/>
      <c r="BZ31" s="58"/>
      <c r="CA31" s="58"/>
      <c r="CB31" s="58"/>
      <c r="CC31" s="58"/>
      <c r="CD31" s="58"/>
      <c r="CE31" s="58"/>
      <c r="CG31" s="58"/>
      <c r="CH31" s="58"/>
      <c r="CI31" s="58"/>
      <c r="CJ31" s="58"/>
      <c r="CK31" s="58"/>
      <c r="CL31" s="58"/>
      <c r="CM31" s="58"/>
      <c r="CN31" s="58"/>
      <c r="CO31" s="58"/>
      <c r="CP31" s="58"/>
      <c r="CQ31" s="58"/>
    </row>
    <row r="32" spans="2:255" s="37" customFormat="1" ht="12.75" customHeight="1">
      <c r="B32" s="369" t="s">
        <v>124</v>
      </c>
      <c r="C32" s="369"/>
      <c r="D32" s="369"/>
      <c r="E32" s="369"/>
      <c r="F32" s="369"/>
      <c r="G32" s="369"/>
      <c r="H32" s="369"/>
      <c r="I32" s="369"/>
      <c r="J32" s="454"/>
      <c r="K32" s="454"/>
      <c r="L32" s="454"/>
      <c r="M32" s="66" t="s">
        <v>470</v>
      </c>
      <c r="N32" s="369" t="s">
        <v>126</v>
      </c>
      <c r="O32" s="369"/>
      <c r="P32" s="369"/>
      <c r="Q32" s="369"/>
      <c r="R32" s="369"/>
      <c r="S32" s="369"/>
      <c r="T32" s="369"/>
      <c r="U32" s="369"/>
      <c r="V32" s="425" t="str">
        <f>IF(AK18&gt;0,"Yes","No")</f>
        <v>No</v>
      </c>
      <c r="W32" s="425"/>
      <c r="X32" s="425"/>
      <c r="Y32" s="66"/>
      <c r="Z32" s="66"/>
      <c r="AA32" s="347"/>
      <c r="AB32" s="66"/>
      <c r="AC32" s="66"/>
      <c r="AD32" s="66"/>
      <c r="AF32" s="173" t="s">
        <v>219</v>
      </c>
      <c r="AG32" s="31">
        <f>January!F21</f>
        <v>0</v>
      </c>
      <c r="AH32" s="31">
        <f>January!H21</f>
        <v>0</v>
      </c>
      <c r="AI32" s="31">
        <f>January!I21</f>
        <v>0</v>
      </c>
      <c r="AJ32" s="31">
        <f>January!K21</f>
        <v>0</v>
      </c>
      <c r="AK32" s="31">
        <f>January!M21</f>
        <v>0</v>
      </c>
      <c r="AL32" s="173" t="s">
        <v>219</v>
      </c>
      <c r="AM32" s="31">
        <f>January!F22</f>
        <v>0</v>
      </c>
      <c r="AN32" s="31">
        <f>January!H22</f>
        <v>0</v>
      </c>
      <c r="AO32" s="31">
        <f>January!I22</f>
        <v>0</v>
      </c>
      <c r="AP32" s="31">
        <f>January!K22</f>
        <v>0</v>
      </c>
      <c r="AQ32" s="31">
        <f>January!M22</f>
        <v>0</v>
      </c>
      <c r="AR32" s="173" t="s">
        <v>219</v>
      </c>
      <c r="AS32" s="31">
        <f>January!F29</f>
        <v>0</v>
      </c>
      <c r="AT32" s="31">
        <f>January!H29</f>
        <v>0</v>
      </c>
      <c r="AU32" s="31">
        <f>January!I29</f>
        <v>0</v>
      </c>
      <c r="AV32" s="31">
        <f>January!K29</f>
        <v>0</v>
      </c>
      <c r="AW32" s="31">
        <f>January!M29</f>
        <v>0</v>
      </c>
      <c r="AX32" s="173" t="s">
        <v>219</v>
      </c>
      <c r="AY32" s="31">
        <f>January!F22</f>
        <v>0</v>
      </c>
      <c r="AZ32" s="31">
        <f>January!H22</f>
        <v>0</v>
      </c>
      <c r="BA32" s="31">
        <f>January!I22</f>
        <v>0</v>
      </c>
      <c r="BB32" s="31">
        <f>January!K22</f>
        <v>0</v>
      </c>
      <c r="BC32" s="31">
        <f>January!M22</f>
        <v>0</v>
      </c>
      <c r="BD32" s="31"/>
      <c r="BE32" s="31"/>
      <c r="BF32" s="31"/>
      <c r="BG32" s="31"/>
      <c r="BH32" s="31"/>
      <c r="BI32" s="31"/>
      <c r="BJ32" s="31"/>
      <c r="BK32" s="31"/>
      <c r="BL32" s="31"/>
      <c r="BM32" s="31"/>
      <c r="BN32" s="31"/>
      <c r="BO32" s="31"/>
      <c r="BP32" s="31"/>
      <c r="BQ32" s="31"/>
      <c r="BR32" s="31"/>
      <c r="BS32" s="31"/>
      <c r="BT32" s="58"/>
      <c r="BU32" s="58"/>
      <c r="BV32" s="58"/>
      <c r="BW32" s="58"/>
      <c r="BX32" s="58"/>
      <c r="BY32" s="58"/>
      <c r="BZ32" s="58"/>
      <c r="CA32" s="58"/>
      <c r="CB32" s="58"/>
      <c r="CC32" s="58"/>
      <c r="CD32" s="58"/>
      <c r="CE32" s="58"/>
      <c r="CG32" s="58"/>
      <c r="CH32" s="58"/>
      <c r="CI32" s="58"/>
      <c r="CJ32" s="58"/>
      <c r="CK32" s="58"/>
      <c r="CL32" s="58"/>
      <c r="CM32" s="58"/>
      <c r="CN32" s="58"/>
      <c r="CO32" s="58"/>
      <c r="CP32" s="58"/>
      <c r="CQ32" s="58"/>
      <c r="IU32" s="37" t="s">
        <v>62</v>
      </c>
    </row>
    <row r="33" spans="2:255" s="37" customFormat="1" ht="12.75" customHeight="1">
      <c r="B33" s="369" t="s">
        <v>125</v>
      </c>
      <c r="C33" s="369"/>
      <c r="D33" s="369"/>
      <c r="E33" s="369"/>
      <c r="F33" s="369"/>
      <c r="G33" s="369"/>
      <c r="H33" s="369"/>
      <c r="I33" s="369"/>
      <c r="J33" s="425" t="str">
        <f>IF(AJ18&gt;0,"Yes","No")</f>
        <v>No</v>
      </c>
      <c r="K33" s="425"/>
      <c r="L33" s="425"/>
      <c r="M33" s="66" t="s">
        <v>471</v>
      </c>
      <c r="N33" s="366"/>
      <c r="O33" s="403"/>
      <c r="P33" s="403"/>
      <c r="Q33" s="403"/>
      <c r="R33" s="403"/>
      <c r="S33" s="403"/>
      <c r="T33" s="403"/>
      <c r="U33" s="403"/>
      <c r="V33" s="360"/>
      <c r="W33" s="360"/>
      <c r="X33" s="360"/>
      <c r="Y33" s="66"/>
      <c r="Z33" s="66"/>
      <c r="AA33" s="347"/>
      <c r="AB33" s="66"/>
      <c r="AC33" s="66"/>
      <c r="AD33" s="66"/>
      <c r="AF33" s="173" t="s">
        <v>220</v>
      </c>
      <c r="AG33" s="31">
        <f>February!F21</f>
        <v>0</v>
      </c>
      <c r="AH33" s="31">
        <f>February!H21</f>
        <v>0</v>
      </c>
      <c r="AI33" s="31">
        <f>February!I21</f>
        <v>0</v>
      </c>
      <c r="AJ33" s="31">
        <f>February!K21</f>
        <v>0</v>
      </c>
      <c r="AK33" s="31">
        <f>February!M21</f>
        <v>0</v>
      </c>
      <c r="AL33" s="173" t="s">
        <v>220</v>
      </c>
      <c r="AM33" s="31">
        <f>February!F22</f>
        <v>0</v>
      </c>
      <c r="AN33" s="31">
        <f>February!H22</f>
        <v>0</v>
      </c>
      <c r="AO33" s="31">
        <f>February!I22</f>
        <v>0</v>
      </c>
      <c r="AP33" s="31">
        <f>February!K22</f>
        <v>0</v>
      </c>
      <c r="AQ33" s="31">
        <f>February!M22</f>
        <v>0</v>
      </c>
      <c r="AR33" s="173" t="s">
        <v>220</v>
      </c>
      <c r="AS33" s="31">
        <f>February!F29</f>
        <v>0</v>
      </c>
      <c r="AT33" s="31">
        <f>February!H29</f>
        <v>0</v>
      </c>
      <c r="AU33" s="31">
        <f>February!I29</f>
        <v>0</v>
      </c>
      <c r="AV33" s="31">
        <f>February!K29</f>
        <v>0</v>
      </c>
      <c r="AW33" s="31">
        <f>February!M29</f>
        <v>0</v>
      </c>
      <c r="AX33" s="173" t="s">
        <v>220</v>
      </c>
      <c r="AY33" s="31">
        <f>February!F22</f>
        <v>0</v>
      </c>
      <c r="AZ33" s="31">
        <f>February!H22</f>
        <v>0</v>
      </c>
      <c r="BA33" s="31">
        <f>February!I22</f>
        <v>0</v>
      </c>
      <c r="BB33" s="31">
        <f>February!K22</f>
        <v>0</v>
      </c>
      <c r="BC33" s="31">
        <f>February!M22</f>
        <v>0</v>
      </c>
      <c r="BD33" s="31"/>
      <c r="BE33" s="31"/>
      <c r="BF33" s="31"/>
      <c r="BG33" s="31"/>
      <c r="BH33" s="31"/>
      <c r="BI33" s="31"/>
      <c r="BJ33" s="31"/>
      <c r="BK33" s="31"/>
      <c r="BL33" s="31"/>
      <c r="BM33" s="31"/>
      <c r="BN33" s="31"/>
      <c r="BO33" s="31"/>
      <c r="BP33" s="31"/>
      <c r="BQ33" s="31"/>
      <c r="BR33" s="31"/>
      <c r="BS33" s="31"/>
      <c r="BT33" s="58"/>
      <c r="BU33" s="58"/>
      <c r="BV33" s="58"/>
      <c r="BW33" s="58"/>
      <c r="BX33" s="58"/>
      <c r="BY33" s="58"/>
      <c r="BZ33" s="58"/>
      <c r="CA33" s="58"/>
      <c r="CB33" s="58"/>
      <c r="CC33" s="58"/>
      <c r="CD33" s="58"/>
      <c r="CE33" s="58"/>
      <c r="CG33" s="58"/>
      <c r="CH33" s="58"/>
      <c r="CI33" s="58"/>
      <c r="CJ33" s="58"/>
      <c r="CK33" s="58"/>
      <c r="CL33" s="58"/>
      <c r="CM33" s="58"/>
      <c r="CN33" s="58"/>
      <c r="CO33" s="58"/>
      <c r="CP33" s="58"/>
      <c r="CQ33" s="58"/>
      <c r="IU33" s="37" t="s">
        <v>63</v>
      </c>
    </row>
    <row r="34" spans="3:255" s="37" customFormat="1" ht="3" customHeight="1">
      <c r="C34" s="66"/>
      <c r="D34" s="66"/>
      <c r="E34" s="66"/>
      <c r="F34" s="66"/>
      <c r="G34" s="66"/>
      <c r="H34" s="66"/>
      <c r="I34" s="66"/>
      <c r="J34" s="66"/>
      <c r="K34" s="66"/>
      <c r="L34" s="66"/>
      <c r="M34" s="66"/>
      <c r="N34" s="66"/>
      <c r="O34" s="66"/>
      <c r="P34" s="66"/>
      <c r="Q34" s="66"/>
      <c r="R34" s="66"/>
      <c r="S34" s="66"/>
      <c r="T34" s="66"/>
      <c r="U34" s="66"/>
      <c r="V34" s="66"/>
      <c r="W34" s="66"/>
      <c r="X34" s="66"/>
      <c r="Y34" s="66"/>
      <c r="Z34" s="66"/>
      <c r="AA34" s="347"/>
      <c r="AB34" s="66"/>
      <c r="AC34" s="66"/>
      <c r="AD34" s="66"/>
      <c r="AF34" s="173" t="s">
        <v>221</v>
      </c>
      <c r="AG34" s="31">
        <f>March!F21</f>
        <v>0</v>
      </c>
      <c r="AH34" s="31">
        <f>March!H21</f>
        <v>0</v>
      </c>
      <c r="AI34" s="31">
        <f>March!I21</f>
        <v>0</v>
      </c>
      <c r="AJ34" s="31">
        <f>March!K21</f>
        <v>0</v>
      </c>
      <c r="AK34" s="31">
        <f>March!M21</f>
        <v>0</v>
      </c>
      <c r="AL34" s="173" t="s">
        <v>221</v>
      </c>
      <c r="AM34" s="31">
        <f>March!F22</f>
        <v>0</v>
      </c>
      <c r="AN34" s="31">
        <f>March!H22</f>
        <v>0</v>
      </c>
      <c r="AO34" s="31">
        <f>March!I22</f>
        <v>0</v>
      </c>
      <c r="AP34" s="31">
        <f>March!K22</f>
        <v>0</v>
      </c>
      <c r="AQ34" s="31">
        <f>March!M22</f>
        <v>0</v>
      </c>
      <c r="AR34" s="173" t="s">
        <v>221</v>
      </c>
      <c r="AS34" s="31">
        <f>March!F29</f>
        <v>0</v>
      </c>
      <c r="AT34" s="31">
        <f>March!H29</f>
        <v>0</v>
      </c>
      <c r="AU34" s="31">
        <f>March!I29</f>
        <v>0</v>
      </c>
      <c r="AV34" s="31">
        <f>March!K29</f>
        <v>0</v>
      </c>
      <c r="AW34" s="31">
        <f>March!M29</f>
        <v>0</v>
      </c>
      <c r="AX34" s="173" t="s">
        <v>221</v>
      </c>
      <c r="AY34" s="31">
        <f>March!F22</f>
        <v>0</v>
      </c>
      <c r="AZ34" s="31">
        <f>March!H22</f>
        <v>0</v>
      </c>
      <c r="BA34" s="31">
        <f>March!I22</f>
        <v>0</v>
      </c>
      <c r="BB34" s="31">
        <f>March!K22</f>
        <v>0</v>
      </c>
      <c r="BC34" s="31">
        <f>March!M22</f>
        <v>0</v>
      </c>
      <c r="BD34" s="31"/>
      <c r="BE34" s="31"/>
      <c r="BF34" s="31"/>
      <c r="BG34" s="31"/>
      <c r="BH34" s="31"/>
      <c r="BI34" s="31"/>
      <c r="BJ34" s="31"/>
      <c r="BK34" s="31"/>
      <c r="BL34" s="31"/>
      <c r="BM34" s="31"/>
      <c r="BN34" s="31"/>
      <c r="BO34" s="31"/>
      <c r="BP34" s="31"/>
      <c r="BQ34" s="31"/>
      <c r="BR34" s="31"/>
      <c r="BS34" s="31"/>
      <c r="BT34" s="58"/>
      <c r="BU34" s="58"/>
      <c r="BV34" s="58"/>
      <c r="BW34" s="58"/>
      <c r="BX34" s="58"/>
      <c r="BY34" s="58"/>
      <c r="BZ34" s="58"/>
      <c r="CA34" s="58"/>
      <c r="CB34" s="58"/>
      <c r="CC34" s="58"/>
      <c r="CD34" s="58"/>
      <c r="CE34" s="58"/>
      <c r="CG34" s="58"/>
      <c r="CH34" s="58"/>
      <c r="CI34" s="58"/>
      <c r="CJ34" s="58"/>
      <c r="CK34" s="58"/>
      <c r="CL34" s="58"/>
      <c r="CM34" s="58"/>
      <c r="CN34" s="58"/>
      <c r="CO34" s="58"/>
      <c r="CP34" s="58"/>
      <c r="CQ34" s="58"/>
      <c r="IU34" s="37" t="s">
        <v>64</v>
      </c>
    </row>
    <row r="35" spans="1:255" s="37" customFormat="1" ht="12.75" customHeight="1">
      <c r="A35" s="366" t="s">
        <v>472</v>
      </c>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8"/>
      <c r="AA35" s="347"/>
      <c r="AB35" s="8"/>
      <c r="AC35" s="8"/>
      <c r="AD35" s="8"/>
      <c r="AF35" s="173" t="s">
        <v>222</v>
      </c>
      <c r="AG35" s="31">
        <f>April!F21</f>
        <v>0</v>
      </c>
      <c r="AH35" s="31">
        <f>April!H21</f>
        <v>0</v>
      </c>
      <c r="AI35" s="31">
        <f>April!I21</f>
        <v>0</v>
      </c>
      <c r="AJ35" s="31">
        <f>April!K21</f>
        <v>0</v>
      </c>
      <c r="AK35" s="31">
        <f>April!M21</f>
        <v>0</v>
      </c>
      <c r="AL35" s="173" t="s">
        <v>222</v>
      </c>
      <c r="AM35" s="31">
        <f>April!F22</f>
        <v>0</v>
      </c>
      <c r="AN35" s="31">
        <f>April!H22</f>
        <v>0</v>
      </c>
      <c r="AO35" s="31">
        <f>April!I22</f>
        <v>0</v>
      </c>
      <c r="AP35" s="31">
        <f>April!K22</f>
        <v>0</v>
      </c>
      <c r="AQ35" s="31">
        <f>April!M22</f>
        <v>0</v>
      </c>
      <c r="AR35" s="173" t="s">
        <v>222</v>
      </c>
      <c r="AS35" s="31">
        <f>April!F29</f>
        <v>0</v>
      </c>
      <c r="AT35" s="31">
        <f>April!H29</f>
        <v>0</v>
      </c>
      <c r="AU35" s="31">
        <f>April!I29</f>
        <v>0</v>
      </c>
      <c r="AV35" s="31">
        <f>April!K29</f>
        <v>0</v>
      </c>
      <c r="AW35" s="31">
        <f>April!M29</f>
        <v>0</v>
      </c>
      <c r="AX35" s="173" t="s">
        <v>222</v>
      </c>
      <c r="AY35" s="31">
        <f>April!F22</f>
        <v>0</v>
      </c>
      <c r="AZ35" s="31">
        <f>April!H22</f>
        <v>0</v>
      </c>
      <c r="BA35" s="31">
        <f>April!I22</f>
        <v>0</v>
      </c>
      <c r="BB35" s="31">
        <f>April!K22</f>
        <v>0</v>
      </c>
      <c r="BC35" s="31">
        <f>April!M22</f>
        <v>0</v>
      </c>
      <c r="BD35" s="31"/>
      <c r="BE35" s="31"/>
      <c r="BF35" s="31"/>
      <c r="BG35" s="31"/>
      <c r="BH35" s="31"/>
      <c r="BI35" s="31"/>
      <c r="BJ35" s="31"/>
      <c r="BK35" s="31"/>
      <c r="BL35" s="31"/>
      <c r="BM35" s="31"/>
      <c r="BN35" s="31"/>
      <c r="BO35" s="31"/>
      <c r="BP35" s="31"/>
      <c r="BQ35" s="31"/>
      <c r="BR35" s="31"/>
      <c r="BS35" s="31"/>
      <c r="BT35" s="58"/>
      <c r="BU35" s="58"/>
      <c r="BV35" s="58"/>
      <c r="BW35" s="58"/>
      <c r="BX35" s="58"/>
      <c r="BY35" s="58"/>
      <c r="BZ35" s="58"/>
      <c r="CA35" s="58"/>
      <c r="CB35" s="58"/>
      <c r="CC35" s="58"/>
      <c r="CD35" s="58"/>
      <c r="CE35" s="58"/>
      <c r="CG35" s="58"/>
      <c r="CH35" s="58"/>
      <c r="CI35" s="58"/>
      <c r="CJ35" s="58"/>
      <c r="CK35" s="58"/>
      <c r="CL35" s="58"/>
      <c r="CM35" s="58"/>
      <c r="CN35" s="58"/>
      <c r="CO35" s="58"/>
      <c r="CP35" s="58"/>
      <c r="CQ35" s="58"/>
      <c r="IU35" s="37" t="s">
        <v>67</v>
      </c>
    </row>
    <row r="36" spans="2:255" s="37" customFormat="1" ht="12.75" customHeight="1">
      <c r="B36" s="439" t="str">
        <f>IF(May!W14="","May: None",May!W14)</f>
        <v>May: None</v>
      </c>
      <c r="C36" s="439"/>
      <c r="D36" s="439"/>
      <c r="E36" s="187"/>
      <c r="F36" s="439" t="str">
        <f>IF(June!W14="","June: None",June!W14)</f>
        <v>June: None</v>
      </c>
      <c r="G36" s="439"/>
      <c r="H36" s="439"/>
      <c r="I36" s="187"/>
      <c r="J36" s="439" t="str">
        <f>IF(July!W14="","July: None",July!W14)</f>
        <v>July: None</v>
      </c>
      <c r="K36" s="439"/>
      <c r="L36" s="439"/>
      <c r="M36" s="187"/>
      <c r="N36" s="439" t="str">
        <f>IF(August!W14="","August: None",August!W14)</f>
        <v>August: None</v>
      </c>
      <c r="O36" s="439"/>
      <c r="P36" s="439"/>
      <c r="Q36" s="187"/>
      <c r="R36" s="439" t="str">
        <f>IF(September!W14="","Sept.: None",September!W14)</f>
        <v>Sept.: None</v>
      </c>
      <c r="S36" s="439"/>
      <c r="T36" s="439"/>
      <c r="U36" s="187"/>
      <c r="V36" s="439" t="str">
        <f>IF(October!W14="","October: None",October!W14)</f>
        <v>October: None</v>
      </c>
      <c r="W36" s="439"/>
      <c r="X36" s="439"/>
      <c r="Y36" s="66"/>
      <c r="Z36" s="66"/>
      <c r="AA36" s="347"/>
      <c r="AB36" s="66"/>
      <c r="AC36" s="66"/>
      <c r="AD36" s="66"/>
      <c r="AF36" s="58" t="s">
        <v>225</v>
      </c>
      <c r="AG36" s="31"/>
      <c r="AH36" s="31"/>
      <c r="AI36" s="31"/>
      <c r="AJ36" s="31"/>
      <c r="AK36" s="31">
        <f>COUNTIF(AG24:AK35,"&lt;&gt;0")</f>
        <v>0</v>
      </c>
      <c r="AL36" s="58" t="s">
        <v>225</v>
      </c>
      <c r="AM36" s="31"/>
      <c r="AN36" s="31"/>
      <c r="AO36" s="31"/>
      <c r="AP36" s="31"/>
      <c r="AQ36" s="31" t="e">
        <f>SUMIF(AM24:AQ35,"&lt;&gt;0")/COUNTIF(AM24:AQ35,"&lt;&gt;0")</f>
        <v>#DIV/0!</v>
      </c>
      <c r="AR36" s="58" t="s">
        <v>225</v>
      </c>
      <c r="AS36" s="31"/>
      <c r="AT36" s="31"/>
      <c r="AU36" s="31"/>
      <c r="AV36" s="31"/>
      <c r="AW36" s="31">
        <f>COUNTIF(AS24:AW35,"&lt;&gt;0")</f>
        <v>0</v>
      </c>
      <c r="AX36" s="58" t="s">
        <v>225</v>
      </c>
      <c r="AY36" s="31"/>
      <c r="AZ36" s="31"/>
      <c r="BA36" s="31"/>
      <c r="BB36" s="31"/>
      <c r="BC36" s="31">
        <f>IF(U16=0,"",SUM(AY24:BC35)/U16)</f>
      </c>
      <c r="BD36" s="31"/>
      <c r="BE36" s="31"/>
      <c r="BF36" s="31"/>
      <c r="BG36" s="31"/>
      <c r="BH36" s="31"/>
      <c r="BI36" s="31"/>
      <c r="BJ36" s="31"/>
      <c r="BK36" s="31"/>
      <c r="BL36" s="31"/>
      <c r="BM36" s="31"/>
      <c r="BN36" s="31"/>
      <c r="BO36" s="31"/>
      <c r="BP36" s="31"/>
      <c r="BQ36" s="31"/>
      <c r="BR36" s="31"/>
      <c r="BS36" s="31"/>
      <c r="BT36" s="58"/>
      <c r="BU36" s="58"/>
      <c r="BV36" s="58"/>
      <c r="BW36" s="58"/>
      <c r="BX36" s="58"/>
      <c r="BY36" s="58"/>
      <c r="BZ36" s="58"/>
      <c r="CA36" s="58"/>
      <c r="CB36" s="58"/>
      <c r="CC36" s="58"/>
      <c r="CD36" s="58"/>
      <c r="CE36" s="58"/>
      <c r="CG36" s="58"/>
      <c r="CH36" s="58"/>
      <c r="CI36" s="58"/>
      <c r="CJ36" s="58"/>
      <c r="CK36" s="58"/>
      <c r="CL36" s="58"/>
      <c r="CM36" s="58"/>
      <c r="CN36" s="58"/>
      <c r="CO36" s="58"/>
      <c r="CP36" s="58"/>
      <c r="CQ36" s="58"/>
      <c r="IU36" s="37" t="s">
        <v>66</v>
      </c>
    </row>
    <row r="37" spans="2:24" ht="12.75">
      <c r="B37" s="439" t="str">
        <f>IF(November!W14="","Nov.: None",November!W14)</f>
        <v>Nov.: None</v>
      </c>
      <c r="C37" s="439"/>
      <c r="D37" s="439"/>
      <c r="E37" s="188"/>
      <c r="F37" s="439" t="str">
        <f>IF(December!W14="","Dec.: None",December!W14)</f>
        <v>Dec.: None</v>
      </c>
      <c r="G37" s="439"/>
      <c r="H37" s="439"/>
      <c r="I37" s="188"/>
      <c r="J37" s="439" t="str">
        <f>IF(January!W14="","January: None",January!W14)</f>
        <v>January: None</v>
      </c>
      <c r="K37" s="439"/>
      <c r="L37" s="439"/>
      <c r="M37" s="188"/>
      <c r="N37" s="439" t="str">
        <f>IF(February!W14="","February: None",February!W14)</f>
        <v>February: None</v>
      </c>
      <c r="O37" s="439"/>
      <c r="P37" s="439"/>
      <c r="Q37" s="188"/>
      <c r="R37" s="439" t="str">
        <f>IF(March!W14="","March: None",March!W14)</f>
        <v>March: None</v>
      </c>
      <c r="S37" s="439"/>
      <c r="T37" s="439"/>
      <c r="U37" s="188"/>
      <c r="V37" s="439" t="str">
        <f>IF(April!W14="","April: None",April!W14)</f>
        <v>April: None</v>
      </c>
      <c r="W37" s="439"/>
      <c r="X37" s="439"/>
    </row>
    <row r="38" spans="3:255" s="37" customFormat="1" ht="3" customHeight="1">
      <c r="C38" s="66"/>
      <c r="D38" s="66"/>
      <c r="E38" s="66"/>
      <c r="F38" s="66"/>
      <c r="G38" s="66"/>
      <c r="H38" s="66"/>
      <c r="I38" s="66"/>
      <c r="J38" s="66"/>
      <c r="K38" s="66"/>
      <c r="L38" s="66"/>
      <c r="M38" s="66"/>
      <c r="N38" s="66"/>
      <c r="O38" s="66"/>
      <c r="P38" s="66"/>
      <c r="Q38" s="66"/>
      <c r="R38" s="66"/>
      <c r="S38" s="66"/>
      <c r="T38" s="66"/>
      <c r="U38" s="66"/>
      <c r="V38" s="66"/>
      <c r="W38" s="66"/>
      <c r="X38" s="66"/>
      <c r="Y38" s="66"/>
      <c r="Z38" s="66"/>
      <c r="AA38" s="58"/>
      <c r="AB38" s="66"/>
      <c r="AC38" s="66"/>
      <c r="AD38" s="66"/>
      <c r="AF38" s="58"/>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58"/>
      <c r="BU38" s="58"/>
      <c r="BV38" s="58"/>
      <c r="BW38" s="58"/>
      <c r="BX38" s="58"/>
      <c r="BY38" s="58"/>
      <c r="BZ38" s="58"/>
      <c r="CA38" s="58"/>
      <c r="CB38" s="58"/>
      <c r="CC38" s="58"/>
      <c r="CD38" s="58"/>
      <c r="CE38" s="58"/>
      <c r="CG38" s="58"/>
      <c r="CH38" s="58"/>
      <c r="CI38" s="58"/>
      <c r="CJ38" s="58"/>
      <c r="CK38" s="58"/>
      <c r="CL38" s="58"/>
      <c r="CM38" s="58"/>
      <c r="CN38" s="58"/>
      <c r="CO38" s="58"/>
      <c r="CP38" s="58"/>
      <c r="CQ38" s="58"/>
      <c r="IU38" s="37" t="s">
        <v>68</v>
      </c>
    </row>
    <row r="39" spans="1:255" s="37" customFormat="1" ht="12.75" customHeight="1">
      <c r="A39" s="366" t="s">
        <v>127</v>
      </c>
      <c r="B39" s="403"/>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8"/>
      <c r="AA39" s="58"/>
      <c r="AB39" s="8"/>
      <c r="AC39" s="8"/>
      <c r="AD39" s="8"/>
      <c r="AF39" s="58"/>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58"/>
      <c r="BU39" s="58"/>
      <c r="BV39" s="58"/>
      <c r="BW39" s="58"/>
      <c r="BX39" s="58"/>
      <c r="BY39" s="58"/>
      <c r="BZ39" s="58"/>
      <c r="CA39" s="58"/>
      <c r="CB39" s="58"/>
      <c r="CC39" s="58"/>
      <c r="CD39" s="58"/>
      <c r="CE39" s="58"/>
      <c r="CG39" s="58"/>
      <c r="CH39" s="58"/>
      <c r="CI39" s="58"/>
      <c r="CJ39" s="58"/>
      <c r="CK39" s="58"/>
      <c r="CL39" s="58"/>
      <c r="CM39" s="58"/>
      <c r="CN39" s="58"/>
      <c r="CO39" s="58"/>
      <c r="CP39" s="58"/>
      <c r="CQ39" s="58"/>
      <c r="IU39" s="37" t="s">
        <v>69</v>
      </c>
    </row>
    <row r="40" spans="1:255" s="37" customFormat="1" ht="12.75" customHeight="1">
      <c r="A40" s="366" t="s">
        <v>128</v>
      </c>
      <c r="B40" s="403"/>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8"/>
      <c r="AA40" s="58"/>
      <c r="AB40" s="8"/>
      <c r="AC40" s="8"/>
      <c r="AD40" s="8"/>
      <c r="AF40" s="58" t="s">
        <v>9</v>
      </c>
      <c r="AG40" s="31"/>
      <c r="AH40" s="31"/>
      <c r="AI40" s="31"/>
      <c r="AJ40" s="31"/>
      <c r="AK40" s="31"/>
      <c r="AL40" s="58" t="s">
        <v>10</v>
      </c>
      <c r="AM40" s="31"/>
      <c r="AN40" s="31"/>
      <c r="AO40" s="31"/>
      <c r="AP40" s="31"/>
      <c r="AQ40" s="31"/>
      <c r="AR40" s="58" t="s">
        <v>226</v>
      </c>
      <c r="AS40" s="31"/>
      <c r="AT40" s="31"/>
      <c r="AU40" s="31"/>
      <c r="AV40" s="31"/>
      <c r="AW40" s="31"/>
      <c r="AX40" s="58" t="s">
        <v>236</v>
      </c>
      <c r="AY40" s="31"/>
      <c r="AZ40" s="31"/>
      <c r="BA40" s="31"/>
      <c r="BB40" s="31"/>
      <c r="BC40" s="31"/>
      <c r="BD40" s="31"/>
      <c r="BE40" s="31"/>
      <c r="BF40" s="31"/>
      <c r="BG40" s="31"/>
      <c r="BH40" s="31"/>
      <c r="BI40" s="31"/>
      <c r="BJ40" s="31"/>
      <c r="BK40" s="31"/>
      <c r="BL40" s="31"/>
      <c r="BM40" s="31"/>
      <c r="BN40" s="31"/>
      <c r="BO40" s="31"/>
      <c r="BP40" s="31"/>
      <c r="BQ40" s="31"/>
      <c r="BR40" s="31"/>
      <c r="BS40" s="31"/>
      <c r="BT40" s="58"/>
      <c r="BU40" s="58"/>
      <c r="BV40" s="58"/>
      <c r="BW40" s="58"/>
      <c r="BX40" s="58"/>
      <c r="BY40" s="58"/>
      <c r="BZ40" s="58"/>
      <c r="CA40" s="58"/>
      <c r="CB40" s="58"/>
      <c r="CC40" s="58"/>
      <c r="CD40" s="58"/>
      <c r="CE40" s="58"/>
      <c r="CG40" s="58"/>
      <c r="CH40" s="58"/>
      <c r="CI40" s="58"/>
      <c r="CJ40" s="58"/>
      <c r="CK40" s="58"/>
      <c r="CL40" s="58"/>
      <c r="CM40" s="58"/>
      <c r="CN40" s="58"/>
      <c r="CO40" s="58"/>
      <c r="CP40" s="58"/>
      <c r="CQ40" s="58"/>
      <c r="IU40" s="37" t="s">
        <v>70</v>
      </c>
    </row>
    <row r="41" spans="2:255" s="37" customFormat="1" ht="12.75" customHeight="1">
      <c r="B41" s="366" t="s">
        <v>133</v>
      </c>
      <c r="C41" s="403"/>
      <c r="D41" s="403"/>
      <c r="E41" s="403"/>
      <c r="F41" s="403"/>
      <c r="G41" s="403"/>
      <c r="H41" s="403"/>
      <c r="I41" s="403"/>
      <c r="J41" s="425" t="str">
        <f>IF(AN18&gt;0,"Yes","No")</f>
        <v>No</v>
      </c>
      <c r="K41" s="425"/>
      <c r="L41" s="425"/>
      <c r="M41" s="66" t="s">
        <v>473</v>
      </c>
      <c r="N41" s="369" t="s">
        <v>134</v>
      </c>
      <c r="O41" s="369"/>
      <c r="P41" s="369"/>
      <c r="Q41" s="369"/>
      <c r="R41" s="369"/>
      <c r="S41" s="369"/>
      <c r="T41" s="369"/>
      <c r="U41" s="369"/>
      <c r="V41" s="425" t="str">
        <f>IF(AZ18&gt;0,"Yes","No")</f>
        <v>No</v>
      </c>
      <c r="W41" s="425"/>
      <c r="X41" s="425"/>
      <c r="Y41" s="66" t="s">
        <v>475</v>
      </c>
      <c r="Z41" s="66"/>
      <c r="AA41" s="58"/>
      <c r="AB41" s="66"/>
      <c r="AC41" s="66"/>
      <c r="AD41" s="66"/>
      <c r="AF41" s="173" t="s">
        <v>211</v>
      </c>
      <c r="AG41" s="31" t="str">
        <f>May!F23</f>
        <v>No</v>
      </c>
      <c r="AH41" s="31" t="str">
        <f>May!H23</f>
        <v>No</v>
      </c>
      <c r="AI41" s="31" t="str">
        <f>May!I23</f>
        <v>No</v>
      </c>
      <c r="AJ41" s="31" t="str">
        <f>May!K23</f>
        <v>No</v>
      </c>
      <c r="AK41" s="31" t="str">
        <f>May!M23</f>
        <v>No</v>
      </c>
      <c r="AL41" s="173" t="s">
        <v>211</v>
      </c>
      <c r="AM41" s="31" t="str">
        <f>May!F24</f>
        <v>No</v>
      </c>
      <c r="AN41" s="31" t="str">
        <f>May!H24</f>
        <v>No</v>
      </c>
      <c r="AO41" s="31" t="str">
        <f>May!I24</f>
        <v>No</v>
      </c>
      <c r="AP41" s="31" t="str">
        <f>May!K24</f>
        <v>No</v>
      </c>
      <c r="AQ41" s="31" t="str">
        <f>May!M24</f>
        <v>No</v>
      </c>
      <c r="AR41" s="173" t="s">
        <v>211</v>
      </c>
      <c r="AS41" s="31" t="str">
        <f>May!F26</f>
        <v>No</v>
      </c>
      <c r="AT41" s="31" t="str">
        <f>May!H26</f>
        <v>No</v>
      </c>
      <c r="AU41" s="31" t="str">
        <f>May!I26</f>
        <v>No</v>
      </c>
      <c r="AV41" s="31" t="str">
        <f>May!K26</f>
        <v>No</v>
      </c>
      <c r="AW41" s="31" t="str">
        <f>May!M26</f>
        <v>No</v>
      </c>
      <c r="AX41" s="173" t="s">
        <v>211</v>
      </c>
      <c r="AY41" s="31" t="str">
        <f>May!F27</f>
        <v>No</v>
      </c>
      <c r="AZ41" s="31" t="str">
        <f>May!H27</f>
        <v>No</v>
      </c>
      <c r="BA41" s="31" t="str">
        <f>May!I27</f>
        <v>No</v>
      </c>
      <c r="BB41" s="31" t="str">
        <f>May!K27</f>
        <v>No</v>
      </c>
      <c r="BC41" s="31" t="str">
        <f>May!M27</f>
        <v>No</v>
      </c>
      <c r="BD41" s="31"/>
      <c r="BE41" s="31"/>
      <c r="BF41" s="31"/>
      <c r="BG41" s="31"/>
      <c r="BH41" s="31"/>
      <c r="BI41" s="31"/>
      <c r="BJ41" s="31"/>
      <c r="BK41" s="31"/>
      <c r="BL41" s="31"/>
      <c r="BM41" s="31"/>
      <c r="BN41" s="31"/>
      <c r="BO41" s="31"/>
      <c r="BP41" s="31"/>
      <c r="BQ41" s="31"/>
      <c r="BR41" s="31"/>
      <c r="BS41" s="31"/>
      <c r="BT41" s="58"/>
      <c r="BU41" s="58"/>
      <c r="BV41" s="58"/>
      <c r="BW41" s="58"/>
      <c r="BX41" s="58"/>
      <c r="BY41" s="58"/>
      <c r="BZ41" s="58"/>
      <c r="CA41" s="58"/>
      <c r="CB41" s="58"/>
      <c r="CC41" s="58"/>
      <c r="CD41" s="58"/>
      <c r="CE41" s="58"/>
      <c r="CG41" s="58"/>
      <c r="CH41" s="58"/>
      <c r="CI41" s="58"/>
      <c r="CJ41" s="58"/>
      <c r="CK41" s="58"/>
      <c r="CL41" s="58"/>
      <c r="CM41" s="58"/>
      <c r="CN41" s="58"/>
      <c r="CO41" s="58"/>
      <c r="CP41" s="58"/>
      <c r="CQ41" s="58"/>
      <c r="IU41" s="37" t="s">
        <v>71</v>
      </c>
    </row>
    <row r="42" spans="2:255" s="37" customFormat="1" ht="12.75" customHeight="1">
      <c r="B42" s="366" t="s">
        <v>135</v>
      </c>
      <c r="C42" s="403"/>
      <c r="D42" s="403"/>
      <c r="E42" s="403"/>
      <c r="F42" s="403"/>
      <c r="G42" s="403"/>
      <c r="H42" s="403"/>
      <c r="I42" s="403"/>
      <c r="J42" s="425" t="str">
        <f>IF(AV18&gt;0,"Yes","No")</f>
        <v>No</v>
      </c>
      <c r="K42" s="425"/>
      <c r="L42" s="425"/>
      <c r="M42" s="66" t="s">
        <v>474</v>
      </c>
      <c r="N42" s="369" t="s">
        <v>136</v>
      </c>
      <c r="O42" s="369"/>
      <c r="P42" s="369"/>
      <c r="Q42" s="369"/>
      <c r="R42" s="369"/>
      <c r="S42" s="369"/>
      <c r="T42" s="369"/>
      <c r="U42" s="369"/>
      <c r="V42" s="425" t="str">
        <f>IF(BA17&gt;=1,"Yes","No")</f>
        <v>No</v>
      </c>
      <c r="W42" s="425"/>
      <c r="X42" s="425"/>
      <c r="Y42" s="66" t="s">
        <v>474</v>
      </c>
      <c r="Z42" s="66"/>
      <c r="AA42" s="58"/>
      <c r="AB42" s="66"/>
      <c r="AC42" s="66"/>
      <c r="AD42" s="66"/>
      <c r="AF42" s="173" t="s">
        <v>212</v>
      </c>
      <c r="AG42" s="31" t="str">
        <f>June!F23</f>
        <v>No</v>
      </c>
      <c r="AH42" s="31" t="str">
        <f>June!H23</f>
        <v>No</v>
      </c>
      <c r="AI42" s="31" t="str">
        <f>June!I23</f>
        <v>No</v>
      </c>
      <c r="AJ42" s="31" t="str">
        <f>June!K23</f>
        <v>No</v>
      </c>
      <c r="AK42" s="31" t="str">
        <f>June!M23</f>
        <v>No</v>
      </c>
      <c r="AL42" s="173" t="s">
        <v>212</v>
      </c>
      <c r="AM42" s="31" t="str">
        <f>June!F24</f>
        <v>No</v>
      </c>
      <c r="AN42" s="31" t="str">
        <f>June!H24</f>
        <v>No</v>
      </c>
      <c r="AO42" s="31" t="str">
        <f>June!I24</f>
        <v>No</v>
      </c>
      <c r="AP42" s="31" t="str">
        <f>June!K24</f>
        <v>No</v>
      </c>
      <c r="AQ42" s="31" t="str">
        <f>June!M24</f>
        <v>No</v>
      </c>
      <c r="AR42" s="173" t="s">
        <v>212</v>
      </c>
      <c r="AS42" s="31" t="str">
        <f>June!F26</f>
        <v>No</v>
      </c>
      <c r="AT42" s="31" t="str">
        <f>June!H26</f>
        <v>No</v>
      </c>
      <c r="AU42" s="31" t="str">
        <f>June!I26</f>
        <v>No</v>
      </c>
      <c r="AV42" s="31" t="str">
        <f>June!K26</f>
        <v>No</v>
      </c>
      <c r="AW42" s="31" t="str">
        <f>June!M26</f>
        <v>No</v>
      </c>
      <c r="AX42" s="173" t="s">
        <v>212</v>
      </c>
      <c r="AY42" s="31" t="str">
        <f>June!F27</f>
        <v>No</v>
      </c>
      <c r="AZ42" s="31" t="str">
        <f>June!H27</f>
        <v>No</v>
      </c>
      <c r="BA42" s="31" t="str">
        <f>June!I27</f>
        <v>No</v>
      </c>
      <c r="BB42" s="31" t="str">
        <f>June!K27</f>
        <v>No</v>
      </c>
      <c r="BC42" s="31" t="str">
        <f>June!M27</f>
        <v>No</v>
      </c>
      <c r="BD42" s="31"/>
      <c r="BE42" s="31"/>
      <c r="BF42" s="31"/>
      <c r="BG42" s="31"/>
      <c r="BH42" s="31"/>
      <c r="BI42" s="31"/>
      <c r="BJ42" s="31"/>
      <c r="BK42" s="31"/>
      <c r="BL42" s="31"/>
      <c r="BM42" s="31"/>
      <c r="BN42" s="31"/>
      <c r="BO42" s="31"/>
      <c r="BP42" s="31"/>
      <c r="BQ42" s="31"/>
      <c r="BR42" s="31"/>
      <c r="BS42" s="31"/>
      <c r="BT42" s="58"/>
      <c r="BU42" s="58"/>
      <c r="BV42" s="58"/>
      <c r="BW42" s="58"/>
      <c r="BX42" s="58"/>
      <c r="BY42" s="58"/>
      <c r="BZ42" s="58"/>
      <c r="CA42" s="58"/>
      <c r="CB42" s="58"/>
      <c r="CC42" s="58"/>
      <c r="CD42" s="58"/>
      <c r="CE42" s="58"/>
      <c r="CG42" s="58"/>
      <c r="CH42" s="58"/>
      <c r="CI42" s="58"/>
      <c r="CJ42" s="58"/>
      <c r="CK42" s="58"/>
      <c r="CL42" s="58"/>
      <c r="CM42" s="58"/>
      <c r="CN42" s="58"/>
      <c r="CO42" s="58"/>
      <c r="CP42" s="58"/>
      <c r="CQ42" s="58"/>
      <c r="IU42" s="37" t="s">
        <v>72</v>
      </c>
    </row>
    <row r="43" spans="2:255" s="37" customFormat="1" ht="12.75" customHeight="1">
      <c r="B43" s="366" t="s">
        <v>7</v>
      </c>
      <c r="C43" s="403"/>
      <c r="G43" s="369"/>
      <c r="H43" s="369"/>
      <c r="I43" s="369"/>
      <c r="J43" s="425" t="str">
        <f>IF(AY18&gt;0,"Yes","No")</f>
        <v>No</v>
      </c>
      <c r="K43" s="425"/>
      <c r="L43" s="425"/>
      <c r="M43" s="66"/>
      <c r="N43" s="369" t="s">
        <v>137</v>
      </c>
      <c r="O43" s="369"/>
      <c r="P43" s="369"/>
      <c r="Q43" s="369"/>
      <c r="R43" s="369"/>
      <c r="S43" s="369"/>
      <c r="T43" s="369"/>
      <c r="U43" s="369"/>
      <c r="V43" s="425" t="str">
        <f>IF(BB18&gt;0,"Yes","No")</f>
        <v>No</v>
      </c>
      <c r="W43" s="425"/>
      <c r="X43" s="425"/>
      <c r="Y43" s="66"/>
      <c r="Z43" s="66"/>
      <c r="AA43" s="58"/>
      <c r="AB43" s="66"/>
      <c r="AC43" s="66"/>
      <c r="AD43" s="66"/>
      <c r="AF43" s="173" t="s">
        <v>213</v>
      </c>
      <c r="AG43" s="31" t="str">
        <f>July!F23</f>
        <v>No</v>
      </c>
      <c r="AH43" s="31" t="str">
        <f>July!H23</f>
        <v>No</v>
      </c>
      <c r="AI43" s="31" t="str">
        <f>July!I23</f>
        <v>No</v>
      </c>
      <c r="AJ43" s="31" t="str">
        <f>July!K23</f>
        <v>No</v>
      </c>
      <c r="AK43" s="31" t="str">
        <f>July!M23</f>
        <v>No</v>
      </c>
      <c r="AL43" s="173" t="s">
        <v>213</v>
      </c>
      <c r="AM43" s="31" t="str">
        <f>July!F24</f>
        <v>No</v>
      </c>
      <c r="AN43" s="31" t="str">
        <f>July!H24</f>
        <v>No</v>
      </c>
      <c r="AO43" s="31" t="str">
        <f>July!I24</f>
        <v>No</v>
      </c>
      <c r="AP43" s="31" t="str">
        <f>July!K24</f>
        <v>No</v>
      </c>
      <c r="AQ43" s="31" t="str">
        <f>July!M24</f>
        <v>No</v>
      </c>
      <c r="AR43" s="173" t="s">
        <v>213</v>
      </c>
      <c r="AS43" s="31" t="str">
        <f>July!F26</f>
        <v>No</v>
      </c>
      <c r="AT43" s="31" t="str">
        <f>July!H26</f>
        <v>No</v>
      </c>
      <c r="AU43" s="31" t="str">
        <f>July!I26</f>
        <v>No</v>
      </c>
      <c r="AV43" s="31" t="str">
        <f>July!K26</f>
        <v>No</v>
      </c>
      <c r="AW43" s="31" t="str">
        <f>July!M26</f>
        <v>No</v>
      </c>
      <c r="AX43" s="173" t="s">
        <v>213</v>
      </c>
      <c r="AY43" s="31" t="str">
        <f>July!F27</f>
        <v>No</v>
      </c>
      <c r="AZ43" s="31" t="str">
        <f>July!H27</f>
        <v>No</v>
      </c>
      <c r="BA43" s="31" t="str">
        <f>July!I27</f>
        <v>No</v>
      </c>
      <c r="BB43" s="31" t="str">
        <f>July!K27</f>
        <v>No</v>
      </c>
      <c r="BC43" s="31" t="str">
        <f>July!M27</f>
        <v>No</v>
      </c>
      <c r="BD43" s="31"/>
      <c r="BE43" s="31"/>
      <c r="BF43" s="31"/>
      <c r="BG43" s="31"/>
      <c r="BH43" s="31"/>
      <c r="BI43" s="31"/>
      <c r="BJ43" s="31"/>
      <c r="BK43" s="31"/>
      <c r="BL43" s="31"/>
      <c r="BM43" s="31"/>
      <c r="BN43" s="31"/>
      <c r="BO43" s="31"/>
      <c r="BP43" s="31"/>
      <c r="BQ43" s="31"/>
      <c r="BR43" s="31"/>
      <c r="BS43" s="31"/>
      <c r="BT43" s="58"/>
      <c r="BU43" s="58"/>
      <c r="BV43" s="58"/>
      <c r="BW43" s="58"/>
      <c r="BX43" s="58"/>
      <c r="BY43" s="58"/>
      <c r="BZ43" s="58"/>
      <c r="CA43" s="58"/>
      <c r="CB43" s="58"/>
      <c r="CC43" s="58"/>
      <c r="CD43" s="58"/>
      <c r="CE43" s="58"/>
      <c r="CG43" s="58"/>
      <c r="CH43" s="58"/>
      <c r="CI43" s="58"/>
      <c r="CJ43" s="58"/>
      <c r="CK43" s="58"/>
      <c r="CL43" s="58"/>
      <c r="CM43" s="58"/>
      <c r="CN43" s="58"/>
      <c r="CO43" s="58"/>
      <c r="CP43" s="58"/>
      <c r="CQ43" s="58"/>
      <c r="IU43" s="37" t="s">
        <v>73</v>
      </c>
    </row>
    <row r="44" spans="3:255" s="37" customFormat="1" ht="3" customHeight="1">
      <c r="C44" s="66"/>
      <c r="D44" s="66"/>
      <c r="E44" s="66"/>
      <c r="F44" s="66"/>
      <c r="G44" s="66"/>
      <c r="H44" s="66"/>
      <c r="I44" s="66"/>
      <c r="J44" s="66"/>
      <c r="K44" s="66"/>
      <c r="L44" s="66"/>
      <c r="M44" s="66"/>
      <c r="N44" s="66"/>
      <c r="O44" s="66"/>
      <c r="P44" s="66"/>
      <c r="Q44" s="66"/>
      <c r="R44" s="66"/>
      <c r="S44" s="66"/>
      <c r="T44" s="66"/>
      <c r="U44" s="66"/>
      <c r="V44" s="66"/>
      <c r="W44" s="66"/>
      <c r="X44" s="66"/>
      <c r="Y44" s="66"/>
      <c r="Z44" s="66"/>
      <c r="AA44" s="58"/>
      <c r="AB44" s="66"/>
      <c r="AC44" s="66"/>
      <c r="AD44" s="66"/>
      <c r="AF44" s="173" t="s">
        <v>214</v>
      </c>
      <c r="AG44" s="31" t="str">
        <f>August!F23</f>
        <v>No</v>
      </c>
      <c r="AH44" s="31" t="str">
        <f>August!H23</f>
        <v>No</v>
      </c>
      <c r="AI44" s="31" t="str">
        <f>August!I23</f>
        <v>No</v>
      </c>
      <c r="AJ44" s="31" t="str">
        <f>August!K23</f>
        <v>No</v>
      </c>
      <c r="AK44" s="31" t="str">
        <f>August!M23</f>
        <v>No</v>
      </c>
      <c r="AL44" s="173" t="s">
        <v>214</v>
      </c>
      <c r="AM44" s="31" t="str">
        <f>August!F24</f>
        <v>No</v>
      </c>
      <c r="AN44" s="31" t="str">
        <f>August!H24</f>
        <v>No</v>
      </c>
      <c r="AO44" s="31" t="str">
        <f>August!I24</f>
        <v>No</v>
      </c>
      <c r="AP44" s="31" t="str">
        <f>August!K24</f>
        <v>No</v>
      </c>
      <c r="AQ44" s="31" t="str">
        <f>August!M24</f>
        <v>No</v>
      </c>
      <c r="AR44" s="173" t="s">
        <v>214</v>
      </c>
      <c r="AS44" s="31" t="str">
        <f>August!F26</f>
        <v>No</v>
      </c>
      <c r="AT44" s="31" t="str">
        <f>August!H26</f>
        <v>No</v>
      </c>
      <c r="AU44" s="31" t="str">
        <f>August!I26</f>
        <v>No</v>
      </c>
      <c r="AV44" s="31" t="str">
        <f>August!K26</f>
        <v>No</v>
      </c>
      <c r="AW44" s="31" t="str">
        <f>August!M26</f>
        <v>No</v>
      </c>
      <c r="AX44" s="173" t="s">
        <v>214</v>
      </c>
      <c r="AY44" s="31" t="str">
        <f>August!F27</f>
        <v>No</v>
      </c>
      <c r="AZ44" s="31" t="str">
        <f>August!H27</f>
        <v>No</v>
      </c>
      <c r="BA44" s="31" t="str">
        <f>August!I27</f>
        <v>No</v>
      </c>
      <c r="BB44" s="31" t="str">
        <f>August!K27</f>
        <v>No</v>
      </c>
      <c r="BC44" s="31" t="str">
        <f>August!M27</f>
        <v>No</v>
      </c>
      <c r="BD44" s="31"/>
      <c r="BE44" s="31"/>
      <c r="BF44" s="31"/>
      <c r="BG44" s="31"/>
      <c r="BH44" s="31"/>
      <c r="BI44" s="31"/>
      <c r="BJ44" s="31"/>
      <c r="BK44" s="31"/>
      <c r="BL44" s="31"/>
      <c r="BM44" s="31"/>
      <c r="BN44" s="31"/>
      <c r="BO44" s="31"/>
      <c r="BP44" s="31"/>
      <c r="BQ44" s="31"/>
      <c r="BR44" s="31"/>
      <c r="BS44" s="31"/>
      <c r="BT44" s="58"/>
      <c r="BU44" s="58"/>
      <c r="BV44" s="58"/>
      <c r="BW44" s="58"/>
      <c r="BX44" s="58"/>
      <c r="BY44" s="58"/>
      <c r="BZ44" s="58"/>
      <c r="CA44" s="58"/>
      <c r="CB44" s="58"/>
      <c r="CC44" s="58"/>
      <c r="CD44" s="58"/>
      <c r="CE44" s="58"/>
      <c r="CG44" s="58"/>
      <c r="CH44" s="58"/>
      <c r="CI44" s="58"/>
      <c r="CJ44" s="58"/>
      <c r="CK44" s="58"/>
      <c r="CL44" s="58"/>
      <c r="CM44" s="58"/>
      <c r="CN44" s="58"/>
      <c r="CO44" s="58"/>
      <c r="CP44" s="58"/>
      <c r="CQ44" s="58"/>
      <c r="IU44" s="62" t="s">
        <v>74</v>
      </c>
    </row>
    <row r="45" spans="1:255" s="37" customFormat="1" ht="12.75" customHeight="1">
      <c r="A45" s="366" t="s">
        <v>139</v>
      </c>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8"/>
      <c r="AA45" s="58"/>
      <c r="AB45" s="8"/>
      <c r="AC45" s="8"/>
      <c r="AD45" s="8"/>
      <c r="AF45" s="173" t="s">
        <v>215</v>
      </c>
      <c r="AG45" s="31" t="str">
        <f>September!F23</f>
        <v>No</v>
      </c>
      <c r="AH45" s="31" t="str">
        <f>September!H23</f>
        <v>No</v>
      </c>
      <c r="AI45" s="31" t="str">
        <f>September!I23</f>
        <v>No</v>
      </c>
      <c r="AJ45" s="31" t="str">
        <f>September!K23</f>
        <v>No</v>
      </c>
      <c r="AK45" s="31" t="str">
        <f>September!M23</f>
        <v>No</v>
      </c>
      <c r="AL45" s="173" t="s">
        <v>215</v>
      </c>
      <c r="AM45" s="31" t="str">
        <f>September!F24</f>
        <v>No</v>
      </c>
      <c r="AN45" s="31" t="str">
        <f>September!H24</f>
        <v>No</v>
      </c>
      <c r="AO45" s="31" t="str">
        <f>September!I24</f>
        <v>No</v>
      </c>
      <c r="AP45" s="31" t="str">
        <f>September!K24</f>
        <v>No</v>
      </c>
      <c r="AQ45" s="31" t="str">
        <f>September!M24</f>
        <v>No</v>
      </c>
      <c r="AR45" s="173" t="s">
        <v>215</v>
      </c>
      <c r="AS45" s="31" t="str">
        <f>September!F26</f>
        <v>No</v>
      </c>
      <c r="AT45" s="31" t="str">
        <f>September!H26</f>
        <v>No</v>
      </c>
      <c r="AU45" s="31" t="str">
        <f>September!I26</f>
        <v>No</v>
      </c>
      <c r="AV45" s="31" t="str">
        <f>September!K26</f>
        <v>No</v>
      </c>
      <c r="AW45" s="31" t="str">
        <f>September!M26</f>
        <v>No</v>
      </c>
      <c r="AX45" s="173" t="s">
        <v>215</v>
      </c>
      <c r="AY45" s="31" t="str">
        <f>September!F27</f>
        <v>No</v>
      </c>
      <c r="AZ45" s="31" t="str">
        <f>September!H27</f>
        <v>No</v>
      </c>
      <c r="BA45" s="31" t="str">
        <f>September!I27</f>
        <v>No</v>
      </c>
      <c r="BB45" s="31" t="str">
        <f>September!K27</f>
        <v>No</v>
      </c>
      <c r="BC45" s="31" t="str">
        <f>September!M27</f>
        <v>No</v>
      </c>
      <c r="BD45" s="31"/>
      <c r="BE45" s="31"/>
      <c r="BF45" s="31"/>
      <c r="BG45" s="31"/>
      <c r="BH45" s="31"/>
      <c r="BI45" s="31"/>
      <c r="BJ45" s="31"/>
      <c r="BK45" s="31"/>
      <c r="BL45" s="31"/>
      <c r="BM45" s="31"/>
      <c r="BN45" s="31"/>
      <c r="BO45" s="31"/>
      <c r="BP45" s="31"/>
      <c r="BQ45" s="31"/>
      <c r="BR45" s="31"/>
      <c r="BS45" s="31"/>
      <c r="BT45" s="58"/>
      <c r="BU45" s="58"/>
      <c r="BV45" s="58"/>
      <c r="BW45" s="58"/>
      <c r="BX45" s="58"/>
      <c r="BY45" s="58"/>
      <c r="BZ45" s="58"/>
      <c r="CA45" s="58"/>
      <c r="CB45" s="58"/>
      <c r="CC45" s="58"/>
      <c r="CD45" s="58"/>
      <c r="CE45" s="58"/>
      <c r="CG45" s="58"/>
      <c r="CH45" s="58"/>
      <c r="CI45" s="58"/>
      <c r="CJ45" s="58"/>
      <c r="CK45" s="58"/>
      <c r="CL45" s="58"/>
      <c r="CM45" s="58"/>
      <c r="CN45" s="58"/>
      <c r="CO45" s="58"/>
      <c r="CP45" s="58"/>
      <c r="CQ45" s="58"/>
      <c r="IU45" s="37" t="s">
        <v>75</v>
      </c>
    </row>
    <row r="46" spans="1:255" s="37" customFormat="1" ht="12.75" customHeight="1">
      <c r="A46" s="366" t="s">
        <v>140</v>
      </c>
      <c r="B46" s="403"/>
      <c r="C46" s="403"/>
      <c r="D46" s="403"/>
      <c r="E46" s="403"/>
      <c r="F46" s="403"/>
      <c r="G46" s="403"/>
      <c r="H46" s="403"/>
      <c r="I46" s="403"/>
      <c r="J46" s="403"/>
      <c r="K46" s="403"/>
      <c r="L46" s="403"/>
      <c r="M46" s="403"/>
      <c r="N46" s="403"/>
      <c r="O46" s="403"/>
      <c r="P46" s="403"/>
      <c r="Q46" s="403"/>
      <c r="R46" s="403"/>
      <c r="S46" s="403"/>
      <c r="T46" s="403"/>
      <c r="U46" s="403"/>
      <c r="V46" s="403"/>
      <c r="W46" s="403"/>
      <c r="X46" s="403"/>
      <c r="Y46" s="403"/>
      <c r="Z46" s="8"/>
      <c r="AA46" s="58"/>
      <c r="AB46" s="8"/>
      <c r="AC46" s="8"/>
      <c r="AD46" s="8"/>
      <c r="AF46" s="173" t="s">
        <v>216</v>
      </c>
      <c r="AG46" s="31" t="str">
        <f>October!F23</f>
        <v>No</v>
      </c>
      <c r="AH46" s="31" t="str">
        <f>October!H23</f>
        <v>No</v>
      </c>
      <c r="AI46" s="31" t="str">
        <f>October!I23</f>
        <v>No</v>
      </c>
      <c r="AJ46" s="31" t="str">
        <f>October!K23</f>
        <v>No</v>
      </c>
      <c r="AK46" s="31" t="str">
        <f>October!M23</f>
        <v>No</v>
      </c>
      <c r="AL46" s="173" t="s">
        <v>216</v>
      </c>
      <c r="AM46" s="31" t="str">
        <f>October!F24</f>
        <v>No</v>
      </c>
      <c r="AN46" s="31" t="str">
        <f>October!H24</f>
        <v>No</v>
      </c>
      <c r="AO46" s="31" t="str">
        <f>October!I24</f>
        <v>No</v>
      </c>
      <c r="AP46" s="31" t="str">
        <f>October!K24</f>
        <v>No</v>
      </c>
      <c r="AQ46" s="31" t="str">
        <f>October!M24</f>
        <v>No</v>
      </c>
      <c r="AR46" s="173" t="s">
        <v>216</v>
      </c>
      <c r="AS46" s="31" t="str">
        <f>October!F26</f>
        <v>No</v>
      </c>
      <c r="AT46" s="31" t="str">
        <f>October!H26</f>
        <v>No</v>
      </c>
      <c r="AU46" s="31" t="str">
        <f>October!I26</f>
        <v>No</v>
      </c>
      <c r="AV46" s="31" t="str">
        <f>October!K26</f>
        <v>No</v>
      </c>
      <c r="AW46" s="31" t="str">
        <f>October!M26</f>
        <v>No</v>
      </c>
      <c r="AX46" s="173" t="s">
        <v>216</v>
      </c>
      <c r="AY46" s="31" t="str">
        <f>October!F27</f>
        <v>No</v>
      </c>
      <c r="AZ46" s="31" t="str">
        <f>October!H27</f>
        <v>No</v>
      </c>
      <c r="BA46" s="31" t="str">
        <f>October!I27</f>
        <v>No</v>
      </c>
      <c r="BB46" s="31" t="str">
        <f>October!K27</f>
        <v>No</v>
      </c>
      <c r="BC46" s="31" t="str">
        <f>October!M27</f>
        <v>No</v>
      </c>
      <c r="BD46" s="31"/>
      <c r="BE46" s="31"/>
      <c r="BF46" s="31"/>
      <c r="BG46" s="31"/>
      <c r="BH46" s="31"/>
      <c r="BI46" s="31"/>
      <c r="BJ46" s="31"/>
      <c r="BK46" s="31"/>
      <c r="BL46" s="31"/>
      <c r="BM46" s="31"/>
      <c r="BN46" s="31"/>
      <c r="BO46" s="31"/>
      <c r="BP46" s="31"/>
      <c r="BQ46" s="31"/>
      <c r="BR46" s="31"/>
      <c r="BS46" s="31"/>
      <c r="BT46" s="58"/>
      <c r="BU46" s="58"/>
      <c r="BV46" s="58"/>
      <c r="BW46" s="58"/>
      <c r="BX46" s="58"/>
      <c r="BY46" s="58"/>
      <c r="BZ46" s="58"/>
      <c r="CA46" s="58"/>
      <c r="CB46" s="58"/>
      <c r="CC46" s="58"/>
      <c r="CD46" s="58"/>
      <c r="CE46" s="58"/>
      <c r="CG46" s="58"/>
      <c r="CH46" s="58"/>
      <c r="CI46" s="58"/>
      <c r="CJ46" s="58"/>
      <c r="CK46" s="58"/>
      <c r="CL46" s="58"/>
      <c r="CM46" s="58"/>
      <c r="CN46" s="58"/>
      <c r="CO46" s="58"/>
      <c r="CP46" s="58"/>
      <c r="CQ46" s="58"/>
      <c r="IU46" s="37" t="s">
        <v>76</v>
      </c>
    </row>
    <row r="47" spans="2:255" s="37" customFormat="1" ht="12.75" customHeight="1">
      <c r="B47" s="366" t="s">
        <v>141</v>
      </c>
      <c r="C47" s="367"/>
      <c r="D47" s="367"/>
      <c r="E47" s="367"/>
      <c r="F47" s="425" t="str">
        <f>IF(BC18&gt;0,"Yes","No")</f>
        <v>No</v>
      </c>
      <c r="G47" s="425"/>
      <c r="H47" s="425"/>
      <c r="I47" s="66"/>
      <c r="J47" s="66" t="s">
        <v>142</v>
      </c>
      <c r="K47" s="66"/>
      <c r="L47" s="435" t="str">
        <f>IF('Task 1 Roster'!C24="","",'Task 1 Roster'!C24)</f>
        <v>Input Name</v>
      </c>
      <c r="M47" s="435"/>
      <c r="N47" s="435"/>
      <c r="O47" s="435"/>
      <c r="P47" s="435"/>
      <c r="Q47" s="435"/>
      <c r="R47" s="368" t="s">
        <v>190</v>
      </c>
      <c r="S47" s="434"/>
      <c r="T47" s="434"/>
      <c r="U47" s="434"/>
      <c r="V47" s="425">
        <f>BC18</f>
        <v>0</v>
      </c>
      <c r="W47" s="425"/>
      <c r="X47" s="425"/>
      <c r="Y47" s="66" t="s">
        <v>476</v>
      </c>
      <c r="Z47" s="66"/>
      <c r="AA47" s="58"/>
      <c r="AB47" s="66"/>
      <c r="AC47" s="66"/>
      <c r="AD47" s="66"/>
      <c r="AF47" s="173" t="s">
        <v>217</v>
      </c>
      <c r="AG47" s="31" t="str">
        <f>November!F23</f>
        <v>No</v>
      </c>
      <c r="AH47" s="31" t="str">
        <f>November!H23</f>
        <v>No</v>
      </c>
      <c r="AI47" s="31" t="str">
        <f>November!I23</f>
        <v>No</v>
      </c>
      <c r="AJ47" s="31" t="str">
        <f>November!K23</f>
        <v>No</v>
      </c>
      <c r="AK47" s="31" t="str">
        <f>November!M23</f>
        <v>No</v>
      </c>
      <c r="AL47" s="173" t="s">
        <v>217</v>
      </c>
      <c r="AM47" s="31" t="str">
        <f>November!F24</f>
        <v>No</v>
      </c>
      <c r="AN47" s="31" t="str">
        <f>November!H24</f>
        <v>No</v>
      </c>
      <c r="AO47" s="31" t="str">
        <f>November!I24</f>
        <v>No</v>
      </c>
      <c r="AP47" s="31" t="str">
        <f>November!K24</f>
        <v>No</v>
      </c>
      <c r="AQ47" s="31" t="str">
        <f>November!M24</f>
        <v>No</v>
      </c>
      <c r="AR47" s="173" t="s">
        <v>217</v>
      </c>
      <c r="AS47" s="31" t="str">
        <f>November!F26</f>
        <v>No</v>
      </c>
      <c r="AT47" s="31" t="str">
        <f>November!H26</f>
        <v>No</v>
      </c>
      <c r="AU47" s="31" t="str">
        <f>November!I26</f>
        <v>No</v>
      </c>
      <c r="AV47" s="31" t="str">
        <f>November!K26</f>
        <v>No</v>
      </c>
      <c r="AW47" s="31" t="str">
        <f>November!M26</f>
        <v>No</v>
      </c>
      <c r="AX47" s="173" t="s">
        <v>217</v>
      </c>
      <c r="AY47" s="31" t="str">
        <f>November!F27</f>
        <v>No</v>
      </c>
      <c r="AZ47" s="31" t="str">
        <f>November!H27</f>
        <v>No</v>
      </c>
      <c r="BA47" s="31" t="str">
        <f>November!I27</f>
        <v>No</v>
      </c>
      <c r="BB47" s="31" t="str">
        <f>November!K27</f>
        <v>No</v>
      </c>
      <c r="BC47" s="31" t="str">
        <f>November!M27</f>
        <v>No</v>
      </c>
      <c r="BD47" s="31"/>
      <c r="BE47" s="31"/>
      <c r="BF47" s="31"/>
      <c r="BG47" s="31"/>
      <c r="BH47" s="31"/>
      <c r="BI47" s="31"/>
      <c r="BJ47" s="31"/>
      <c r="BK47" s="31"/>
      <c r="BL47" s="31"/>
      <c r="BM47" s="31"/>
      <c r="BN47" s="31"/>
      <c r="BO47" s="31"/>
      <c r="BP47" s="31"/>
      <c r="BQ47" s="31"/>
      <c r="BR47" s="31"/>
      <c r="BS47" s="31"/>
      <c r="BT47" s="58"/>
      <c r="BU47" s="58"/>
      <c r="BV47" s="58"/>
      <c r="BW47" s="58"/>
      <c r="BX47" s="58"/>
      <c r="BY47" s="58"/>
      <c r="BZ47" s="58"/>
      <c r="CA47" s="58"/>
      <c r="CB47" s="58"/>
      <c r="CC47" s="58"/>
      <c r="CD47" s="58"/>
      <c r="CE47" s="58"/>
      <c r="CG47" s="58"/>
      <c r="CH47" s="58"/>
      <c r="CI47" s="58"/>
      <c r="CJ47" s="58"/>
      <c r="CK47" s="58"/>
      <c r="CL47" s="58"/>
      <c r="CM47" s="58"/>
      <c r="CN47" s="58"/>
      <c r="CO47" s="58"/>
      <c r="CP47" s="58"/>
      <c r="CQ47" s="58"/>
      <c r="IU47" s="62" t="s">
        <v>77</v>
      </c>
    </row>
    <row r="48" spans="2:255" s="37" customFormat="1" ht="12.75" customHeight="1">
      <c r="B48" s="366" t="s">
        <v>191</v>
      </c>
      <c r="C48" s="403"/>
      <c r="D48" s="403"/>
      <c r="E48" s="403"/>
      <c r="F48" s="403"/>
      <c r="G48" s="403"/>
      <c r="H48" s="403"/>
      <c r="I48" s="403"/>
      <c r="J48" s="425" t="str">
        <f>IF(AL18&gt;0,"Yes","No")</f>
        <v>No</v>
      </c>
      <c r="K48" s="425"/>
      <c r="L48" s="425"/>
      <c r="M48" s="368" t="s">
        <v>320</v>
      </c>
      <c r="N48" s="438"/>
      <c r="O48" s="438"/>
      <c r="P48" s="438"/>
      <c r="Q48" s="438"/>
      <c r="R48" s="438"/>
      <c r="S48" s="438"/>
      <c r="T48" s="438"/>
      <c r="U48" s="438"/>
      <c r="V48" s="425" t="str">
        <f>IF(AM18&gt;0,"Yes","No")</f>
        <v>No</v>
      </c>
      <c r="W48" s="425"/>
      <c r="X48" s="425"/>
      <c r="Y48" s="66" t="s">
        <v>477</v>
      </c>
      <c r="Z48" s="66"/>
      <c r="AA48" s="58"/>
      <c r="AB48" s="66"/>
      <c r="AC48" s="66"/>
      <c r="AD48" s="66"/>
      <c r="AF48" s="173" t="s">
        <v>218</v>
      </c>
      <c r="AG48" s="31" t="str">
        <f>December!F23</f>
        <v>No</v>
      </c>
      <c r="AH48" s="31" t="str">
        <f>December!H23</f>
        <v>No</v>
      </c>
      <c r="AI48" s="31" t="str">
        <f>December!I23</f>
        <v>No</v>
      </c>
      <c r="AJ48" s="31" t="str">
        <f>December!K23</f>
        <v>No</v>
      </c>
      <c r="AK48" s="31" t="str">
        <f>December!M23</f>
        <v>No</v>
      </c>
      <c r="AL48" s="173" t="s">
        <v>218</v>
      </c>
      <c r="AM48" s="31" t="str">
        <f>December!F24</f>
        <v>No</v>
      </c>
      <c r="AN48" s="31" t="str">
        <f>December!H24</f>
        <v>No</v>
      </c>
      <c r="AO48" s="31" t="str">
        <f>December!I24</f>
        <v>No</v>
      </c>
      <c r="AP48" s="31" t="str">
        <f>December!K24</f>
        <v>No</v>
      </c>
      <c r="AQ48" s="31" t="str">
        <f>December!M24</f>
        <v>No</v>
      </c>
      <c r="AR48" s="173" t="s">
        <v>218</v>
      </c>
      <c r="AS48" s="31" t="str">
        <f>December!F26</f>
        <v>No</v>
      </c>
      <c r="AT48" s="31" t="str">
        <f>December!H26</f>
        <v>No</v>
      </c>
      <c r="AU48" s="31" t="str">
        <f>December!I26</f>
        <v>No</v>
      </c>
      <c r="AV48" s="31" t="str">
        <f>December!K26</f>
        <v>No</v>
      </c>
      <c r="AW48" s="31" t="str">
        <f>December!M26</f>
        <v>No</v>
      </c>
      <c r="AX48" s="173" t="s">
        <v>218</v>
      </c>
      <c r="AY48" s="31" t="str">
        <f>December!F27</f>
        <v>No</v>
      </c>
      <c r="AZ48" s="31" t="str">
        <f>December!H27</f>
        <v>No</v>
      </c>
      <c r="BA48" s="31" t="str">
        <f>December!I27</f>
        <v>No</v>
      </c>
      <c r="BB48" s="31" t="str">
        <f>December!K27</f>
        <v>No</v>
      </c>
      <c r="BC48" s="31" t="str">
        <f>December!M27</f>
        <v>No</v>
      </c>
      <c r="BD48" s="31"/>
      <c r="BE48" s="31"/>
      <c r="BF48" s="31"/>
      <c r="BG48" s="31"/>
      <c r="BH48" s="31"/>
      <c r="BI48" s="31"/>
      <c r="BJ48" s="31"/>
      <c r="BK48" s="31"/>
      <c r="BL48" s="31"/>
      <c r="BM48" s="31"/>
      <c r="BN48" s="31"/>
      <c r="BO48" s="31"/>
      <c r="BP48" s="31"/>
      <c r="BQ48" s="31"/>
      <c r="BR48" s="31"/>
      <c r="BS48" s="31"/>
      <c r="BT48" s="58"/>
      <c r="BU48" s="58"/>
      <c r="BV48" s="58"/>
      <c r="BW48" s="58"/>
      <c r="BX48" s="58"/>
      <c r="BY48" s="58"/>
      <c r="BZ48" s="58"/>
      <c r="CA48" s="58"/>
      <c r="CB48" s="58"/>
      <c r="CC48" s="58"/>
      <c r="CD48" s="58"/>
      <c r="CE48" s="58"/>
      <c r="CG48" s="58"/>
      <c r="CH48" s="58"/>
      <c r="CI48" s="58"/>
      <c r="CJ48" s="58"/>
      <c r="CK48" s="58"/>
      <c r="CL48" s="58"/>
      <c r="CM48" s="58"/>
      <c r="CN48" s="58"/>
      <c r="CO48" s="58"/>
      <c r="CP48" s="58"/>
      <c r="CQ48" s="58"/>
      <c r="IU48" s="37" t="s">
        <v>78</v>
      </c>
    </row>
    <row r="49" spans="2:255" s="37" customFormat="1" ht="12.75" customHeight="1">
      <c r="B49" s="369" t="s">
        <v>49</v>
      </c>
      <c r="C49" s="369"/>
      <c r="D49" s="369"/>
      <c r="E49" s="369"/>
      <c r="F49" s="436">
        <f>IF('Task 1 Roster'!B11="","",IF('Task 1 Roster'!B11="Input","",'Task 1 Roster'!B11))</f>
      </c>
      <c r="G49" s="436"/>
      <c r="H49" s="436"/>
      <c r="I49" s="436"/>
      <c r="J49" s="436"/>
      <c r="K49" s="436"/>
      <c r="L49" s="437"/>
      <c r="M49" s="437"/>
      <c r="N49" s="437"/>
      <c r="O49" s="437"/>
      <c r="P49" s="433" t="s">
        <v>192</v>
      </c>
      <c r="Q49" s="434"/>
      <c r="R49" s="434"/>
      <c r="S49" s="435" t="str">
        <f>IF('Task 1 Roster'!C25="","",'Task 1 Roster'!C25)</f>
        <v>Input Name</v>
      </c>
      <c r="T49" s="435"/>
      <c r="U49" s="435"/>
      <c r="V49" s="435"/>
      <c r="W49" s="435"/>
      <c r="X49" s="435"/>
      <c r="Y49" s="66" t="s">
        <v>478</v>
      </c>
      <c r="Z49" s="66"/>
      <c r="AA49" s="58"/>
      <c r="AB49" s="66"/>
      <c r="AC49" s="66"/>
      <c r="AD49" s="66"/>
      <c r="AF49" s="173" t="s">
        <v>219</v>
      </c>
      <c r="AG49" s="31" t="str">
        <f>January!F23</f>
        <v>No</v>
      </c>
      <c r="AH49" s="31" t="str">
        <f>January!H23</f>
        <v>No</v>
      </c>
      <c r="AI49" s="31" t="str">
        <f>January!I23</f>
        <v>No</v>
      </c>
      <c r="AJ49" s="31" t="str">
        <f>January!K23</f>
        <v>No</v>
      </c>
      <c r="AK49" s="31" t="str">
        <f>January!M23</f>
        <v>No</v>
      </c>
      <c r="AL49" s="173" t="s">
        <v>219</v>
      </c>
      <c r="AM49" s="31" t="str">
        <f>January!F24</f>
        <v>No</v>
      </c>
      <c r="AN49" s="31" t="str">
        <f>January!H24</f>
        <v>No</v>
      </c>
      <c r="AO49" s="31" t="str">
        <f>January!I24</f>
        <v>No</v>
      </c>
      <c r="AP49" s="31" t="str">
        <f>January!K24</f>
        <v>No</v>
      </c>
      <c r="AQ49" s="31" t="str">
        <f>January!M24</f>
        <v>No</v>
      </c>
      <c r="AR49" s="173" t="s">
        <v>219</v>
      </c>
      <c r="AS49" s="31" t="str">
        <f>January!F26</f>
        <v>No</v>
      </c>
      <c r="AT49" s="31" t="str">
        <f>January!H26</f>
        <v>No</v>
      </c>
      <c r="AU49" s="31" t="str">
        <f>January!I26</f>
        <v>No</v>
      </c>
      <c r="AV49" s="31" t="str">
        <f>January!K26</f>
        <v>No</v>
      </c>
      <c r="AW49" s="31" t="str">
        <f>January!M26</f>
        <v>No</v>
      </c>
      <c r="AX49" s="173" t="s">
        <v>219</v>
      </c>
      <c r="AY49" s="31" t="str">
        <f>January!F27</f>
        <v>No</v>
      </c>
      <c r="AZ49" s="31" t="str">
        <f>January!H27</f>
        <v>No</v>
      </c>
      <c r="BA49" s="31" t="str">
        <f>January!I27</f>
        <v>No</v>
      </c>
      <c r="BB49" s="31" t="str">
        <f>January!K27</f>
        <v>No</v>
      </c>
      <c r="BC49" s="31" t="str">
        <f>January!M27</f>
        <v>No</v>
      </c>
      <c r="BD49" s="31"/>
      <c r="BE49" s="31"/>
      <c r="BF49" s="31"/>
      <c r="BG49" s="31"/>
      <c r="BH49" s="31"/>
      <c r="BI49" s="31"/>
      <c r="BJ49" s="31"/>
      <c r="BK49" s="31"/>
      <c r="BL49" s="31"/>
      <c r="BM49" s="31"/>
      <c r="BN49" s="31"/>
      <c r="BO49" s="31"/>
      <c r="BP49" s="31"/>
      <c r="BQ49" s="31"/>
      <c r="BR49" s="31"/>
      <c r="BS49" s="31"/>
      <c r="BT49" s="58"/>
      <c r="BU49" s="58"/>
      <c r="BV49" s="58"/>
      <c r="BW49" s="58"/>
      <c r="BX49" s="58"/>
      <c r="BY49" s="58"/>
      <c r="BZ49" s="58"/>
      <c r="CA49" s="58"/>
      <c r="CB49" s="58"/>
      <c r="CC49" s="58"/>
      <c r="CD49" s="58"/>
      <c r="CE49" s="58"/>
      <c r="CG49" s="58"/>
      <c r="CH49" s="58"/>
      <c r="CI49" s="58"/>
      <c r="CJ49" s="58"/>
      <c r="CK49" s="58"/>
      <c r="CL49" s="58"/>
      <c r="CM49" s="58"/>
      <c r="CN49" s="58"/>
      <c r="CO49" s="58"/>
      <c r="CP49" s="58"/>
      <c r="CQ49" s="58"/>
      <c r="IU49" s="37" t="s">
        <v>80</v>
      </c>
    </row>
    <row r="50" spans="3:255" s="37" customFormat="1" ht="3" customHeight="1">
      <c r="C50" s="66"/>
      <c r="D50" s="66"/>
      <c r="E50" s="66"/>
      <c r="F50" s="28"/>
      <c r="I50" s="66"/>
      <c r="J50" s="66"/>
      <c r="K50" s="66"/>
      <c r="R50" s="66"/>
      <c r="S50" s="66"/>
      <c r="T50" s="66"/>
      <c r="U50" s="66"/>
      <c r="V50" s="66"/>
      <c r="W50" s="66"/>
      <c r="X50" s="66"/>
      <c r="Y50" s="66"/>
      <c r="Z50" s="66"/>
      <c r="AA50" s="58"/>
      <c r="AB50" s="66"/>
      <c r="AC50" s="66"/>
      <c r="AD50" s="66"/>
      <c r="AF50" s="173" t="s">
        <v>220</v>
      </c>
      <c r="AG50" s="31" t="str">
        <f>February!F23</f>
        <v>No</v>
      </c>
      <c r="AH50" s="31" t="str">
        <f>February!H23</f>
        <v>No</v>
      </c>
      <c r="AI50" s="31" t="str">
        <f>February!I23</f>
        <v>No</v>
      </c>
      <c r="AJ50" s="31" t="str">
        <f>February!K23</f>
        <v>No</v>
      </c>
      <c r="AK50" s="31" t="str">
        <f>February!M23</f>
        <v>No</v>
      </c>
      <c r="AL50" s="173" t="s">
        <v>220</v>
      </c>
      <c r="AM50" s="31" t="str">
        <f>February!F24</f>
        <v>No</v>
      </c>
      <c r="AN50" s="31" t="str">
        <f>February!H24</f>
        <v>No</v>
      </c>
      <c r="AO50" s="31" t="str">
        <f>February!I24</f>
        <v>No</v>
      </c>
      <c r="AP50" s="31" t="str">
        <f>February!K24</f>
        <v>No</v>
      </c>
      <c r="AQ50" s="31" t="str">
        <f>February!M24</f>
        <v>No</v>
      </c>
      <c r="AR50" s="173" t="s">
        <v>220</v>
      </c>
      <c r="AS50" s="31" t="str">
        <f>February!F26</f>
        <v>No</v>
      </c>
      <c r="AT50" s="31" t="str">
        <f>February!H26</f>
        <v>No</v>
      </c>
      <c r="AU50" s="31" t="str">
        <f>February!I26</f>
        <v>No</v>
      </c>
      <c r="AV50" s="31" t="str">
        <f>February!K26</f>
        <v>No</v>
      </c>
      <c r="AW50" s="31" t="str">
        <f>February!M26</f>
        <v>No</v>
      </c>
      <c r="AX50" s="173" t="s">
        <v>220</v>
      </c>
      <c r="AY50" s="31" t="str">
        <f>February!F27</f>
        <v>No</v>
      </c>
      <c r="AZ50" s="31" t="str">
        <f>February!H27</f>
        <v>No</v>
      </c>
      <c r="BA50" s="31" t="str">
        <f>February!I27</f>
        <v>No</v>
      </c>
      <c r="BB50" s="31" t="str">
        <f>February!K27</f>
        <v>No</v>
      </c>
      <c r="BC50" s="31" t="str">
        <f>February!M27</f>
        <v>No</v>
      </c>
      <c r="BD50" s="31"/>
      <c r="BE50" s="31"/>
      <c r="BF50" s="31"/>
      <c r="BG50" s="31"/>
      <c r="BH50" s="31"/>
      <c r="BI50" s="31"/>
      <c r="BJ50" s="31"/>
      <c r="BK50" s="31"/>
      <c r="BL50" s="31"/>
      <c r="BM50" s="31"/>
      <c r="BN50" s="31"/>
      <c r="BO50" s="31"/>
      <c r="BP50" s="31"/>
      <c r="BQ50" s="31"/>
      <c r="BR50" s="31"/>
      <c r="BS50" s="31"/>
      <c r="BT50" s="58"/>
      <c r="BU50" s="58"/>
      <c r="BV50" s="58"/>
      <c r="BW50" s="58"/>
      <c r="BX50" s="58"/>
      <c r="BY50" s="58"/>
      <c r="BZ50" s="58"/>
      <c r="CA50" s="58"/>
      <c r="CB50" s="58"/>
      <c r="CC50" s="58"/>
      <c r="CD50" s="58"/>
      <c r="CE50" s="58"/>
      <c r="CG50" s="58"/>
      <c r="CH50" s="58"/>
      <c r="CI50" s="58"/>
      <c r="CJ50" s="58"/>
      <c r="CK50" s="58"/>
      <c r="CL50" s="58"/>
      <c r="CM50" s="58"/>
      <c r="CN50" s="58"/>
      <c r="CO50" s="58"/>
      <c r="CP50" s="58"/>
      <c r="CQ50" s="58"/>
      <c r="IU50" s="37" t="s">
        <v>81</v>
      </c>
    </row>
    <row r="51" spans="1:255" s="37" customFormat="1" ht="12.75" customHeight="1">
      <c r="A51" s="340" t="s">
        <v>143</v>
      </c>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112"/>
      <c r="AA51" s="58"/>
      <c r="AB51" s="112"/>
      <c r="AC51" s="112"/>
      <c r="AD51" s="112"/>
      <c r="AF51" s="173" t="s">
        <v>221</v>
      </c>
      <c r="AG51" s="31" t="str">
        <f>March!F23</f>
        <v>No</v>
      </c>
      <c r="AH51" s="31" t="str">
        <f>March!H23</f>
        <v>No</v>
      </c>
      <c r="AI51" s="31" t="str">
        <f>March!I23</f>
        <v>No</v>
      </c>
      <c r="AJ51" s="31" t="str">
        <f>March!K23</f>
        <v>No</v>
      </c>
      <c r="AK51" s="31" t="str">
        <f>March!M23</f>
        <v>No</v>
      </c>
      <c r="AL51" s="173" t="s">
        <v>221</v>
      </c>
      <c r="AM51" s="31" t="str">
        <f>March!F24</f>
        <v>No</v>
      </c>
      <c r="AN51" s="31" t="str">
        <f>March!H24</f>
        <v>No</v>
      </c>
      <c r="AO51" s="31" t="str">
        <f>March!I24</f>
        <v>No</v>
      </c>
      <c r="AP51" s="31" t="str">
        <f>March!K24</f>
        <v>No</v>
      </c>
      <c r="AQ51" s="31" t="str">
        <f>March!M24</f>
        <v>No</v>
      </c>
      <c r="AR51" s="173" t="s">
        <v>221</v>
      </c>
      <c r="AS51" s="31" t="str">
        <f>March!F26</f>
        <v>No</v>
      </c>
      <c r="AT51" s="31" t="str">
        <f>March!H26</f>
        <v>No</v>
      </c>
      <c r="AU51" s="31" t="str">
        <f>March!I26</f>
        <v>No</v>
      </c>
      <c r="AV51" s="31" t="str">
        <f>March!K26</f>
        <v>No</v>
      </c>
      <c r="AW51" s="31" t="str">
        <f>March!M26</f>
        <v>No</v>
      </c>
      <c r="AX51" s="173" t="s">
        <v>221</v>
      </c>
      <c r="AY51" s="31" t="str">
        <f>March!F27</f>
        <v>No</v>
      </c>
      <c r="AZ51" s="31" t="str">
        <f>March!H27</f>
        <v>No</v>
      </c>
      <c r="BA51" s="31" t="str">
        <f>March!I27</f>
        <v>No</v>
      </c>
      <c r="BB51" s="31" t="str">
        <f>March!K27</f>
        <v>No</v>
      </c>
      <c r="BC51" s="31" t="str">
        <f>March!M27</f>
        <v>No</v>
      </c>
      <c r="BD51" s="31"/>
      <c r="BE51" s="31"/>
      <c r="BF51" s="31"/>
      <c r="BG51" s="31"/>
      <c r="BH51" s="31"/>
      <c r="BI51" s="31"/>
      <c r="BJ51" s="31"/>
      <c r="BK51" s="31"/>
      <c r="BL51" s="31"/>
      <c r="BM51" s="31"/>
      <c r="BN51" s="31"/>
      <c r="BO51" s="31"/>
      <c r="BP51" s="31"/>
      <c r="BQ51" s="31"/>
      <c r="BR51" s="31"/>
      <c r="BS51" s="31"/>
      <c r="BT51" s="58"/>
      <c r="BU51" s="58"/>
      <c r="BV51" s="58"/>
      <c r="BW51" s="58"/>
      <c r="BX51" s="58"/>
      <c r="BY51" s="58"/>
      <c r="BZ51" s="58"/>
      <c r="CA51" s="58"/>
      <c r="CB51" s="58"/>
      <c r="CC51" s="58"/>
      <c r="CD51" s="58"/>
      <c r="CE51" s="58"/>
      <c r="CG51" s="58"/>
      <c r="CH51" s="58"/>
      <c r="CI51" s="58"/>
      <c r="CJ51" s="58"/>
      <c r="CK51" s="58"/>
      <c r="CL51" s="58"/>
      <c r="CM51" s="58"/>
      <c r="CN51" s="58"/>
      <c r="CO51" s="58"/>
      <c r="CP51" s="58"/>
      <c r="CQ51" s="58"/>
      <c r="IU51" s="37" t="s">
        <v>82</v>
      </c>
    </row>
    <row r="52" spans="1:255" s="37" customFormat="1" ht="12.75" customHeight="1">
      <c r="A52" s="366" t="s">
        <v>145</v>
      </c>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8"/>
      <c r="AA52" s="58"/>
      <c r="AB52" s="8"/>
      <c r="AC52" s="8"/>
      <c r="AD52" s="8"/>
      <c r="AF52" s="173" t="s">
        <v>222</v>
      </c>
      <c r="AG52" s="31" t="str">
        <f>April!F23</f>
        <v>No</v>
      </c>
      <c r="AH52" s="31" t="str">
        <f>April!H23</f>
        <v>No</v>
      </c>
      <c r="AI52" s="31" t="str">
        <f>April!I23</f>
        <v>No</v>
      </c>
      <c r="AJ52" s="31" t="str">
        <f>April!K23</f>
        <v>No</v>
      </c>
      <c r="AK52" s="31" t="str">
        <f>April!M23</f>
        <v>No</v>
      </c>
      <c r="AL52" s="173" t="s">
        <v>222</v>
      </c>
      <c r="AM52" s="31" t="str">
        <f>April!F24</f>
        <v>No</v>
      </c>
      <c r="AN52" s="31" t="str">
        <f>April!H24</f>
        <v>No</v>
      </c>
      <c r="AO52" s="31" t="str">
        <f>April!I24</f>
        <v>No</v>
      </c>
      <c r="AP52" s="31" t="str">
        <f>April!K24</f>
        <v>No</v>
      </c>
      <c r="AQ52" s="31" t="str">
        <f>April!M24</f>
        <v>No</v>
      </c>
      <c r="AR52" s="173" t="s">
        <v>222</v>
      </c>
      <c r="AS52" s="31" t="str">
        <f>April!F26</f>
        <v>No</v>
      </c>
      <c r="AT52" s="31" t="str">
        <f>April!H26</f>
        <v>No</v>
      </c>
      <c r="AU52" s="31" t="str">
        <f>April!I26</f>
        <v>No</v>
      </c>
      <c r="AV52" s="31" t="str">
        <f>April!K26</f>
        <v>No</v>
      </c>
      <c r="AW52" s="31" t="str">
        <f>April!M26</f>
        <v>No</v>
      </c>
      <c r="AX52" s="173" t="s">
        <v>222</v>
      </c>
      <c r="AY52" s="31" t="str">
        <f>April!F27</f>
        <v>No</v>
      </c>
      <c r="AZ52" s="31" t="str">
        <f>April!H27</f>
        <v>No</v>
      </c>
      <c r="BA52" s="31" t="str">
        <f>April!I27</f>
        <v>No</v>
      </c>
      <c r="BB52" s="31" t="str">
        <f>April!K27</f>
        <v>No</v>
      </c>
      <c r="BC52" s="31" t="str">
        <f>April!M27</f>
        <v>No</v>
      </c>
      <c r="BD52" s="31"/>
      <c r="BE52" s="31"/>
      <c r="BF52" s="31"/>
      <c r="BG52" s="31"/>
      <c r="BH52" s="31"/>
      <c r="BI52" s="31"/>
      <c r="BJ52" s="31"/>
      <c r="BK52" s="31"/>
      <c r="BL52" s="31"/>
      <c r="BM52" s="31"/>
      <c r="BN52" s="31"/>
      <c r="BO52" s="31"/>
      <c r="BP52" s="31"/>
      <c r="BQ52" s="31"/>
      <c r="BR52" s="31"/>
      <c r="BS52" s="31"/>
      <c r="BT52" s="58"/>
      <c r="BU52" s="58"/>
      <c r="BV52" s="58"/>
      <c r="BW52" s="58"/>
      <c r="BX52" s="58"/>
      <c r="BY52" s="58"/>
      <c r="BZ52" s="58"/>
      <c r="CA52" s="58"/>
      <c r="CB52" s="58"/>
      <c r="CC52" s="58"/>
      <c r="CD52" s="58"/>
      <c r="CE52" s="58"/>
      <c r="CG52" s="58"/>
      <c r="CH52" s="58"/>
      <c r="CI52" s="58"/>
      <c r="CJ52" s="58"/>
      <c r="CK52" s="58"/>
      <c r="CL52" s="58"/>
      <c r="CM52" s="58"/>
      <c r="CN52" s="58"/>
      <c r="CO52" s="58"/>
      <c r="CP52" s="58"/>
      <c r="CQ52" s="58"/>
      <c r="IU52" s="37" t="s">
        <v>83</v>
      </c>
    </row>
    <row r="53" spans="2:95" s="37" customFormat="1" ht="12.75" customHeight="1">
      <c r="B53" s="369" t="s">
        <v>146</v>
      </c>
      <c r="C53" s="369"/>
      <c r="D53" s="369"/>
      <c r="E53" s="369"/>
      <c r="F53" s="369"/>
      <c r="G53" s="369"/>
      <c r="H53" s="369"/>
      <c r="I53" s="369"/>
      <c r="J53" s="369"/>
      <c r="K53" s="369"/>
      <c r="L53" s="369"/>
      <c r="M53" s="369"/>
      <c r="N53" s="369"/>
      <c r="O53" s="369"/>
      <c r="P53" s="369"/>
      <c r="Q53" s="369"/>
      <c r="R53" s="369"/>
      <c r="S53" s="369"/>
      <c r="T53" s="369"/>
      <c r="U53" s="369"/>
      <c r="V53" s="425" t="str">
        <f>IF(BE18&gt;0,"Yes","No")</f>
        <v>No</v>
      </c>
      <c r="W53" s="425"/>
      <c r="X53" s="425"/>
      <c r="Y53" s="66" t="s">
        <v>479</v>
      </c>
      <c r="Z53" s="66"/>
      <c r="AA53" s="58"/>
      <c r="AB53" s="66"/>
      <c r="AC53" s="66"/>
      <c r="AD53" s="66"/>
      <c r="AF53" s="58"/>
      <c r="AG53" s="31"/>
      <c r="AH53" s="31"/>
      <c r="AI53" s="31"/>
      <c r="AJ53" s="31"/>
      <c r="AK53" s="31">
        <f>COUNTIF(AG41:AK52,"Yes")</f>
        <v>0</v>
      </c>
      <c r="AL53" s="58"/>
      <c r="AM53" s="31"/>
      <c r="AN53" s="31"/>
      <c r="AO53" s="31"/>
      <c r="AP53" s="31"/>
      <c r="AQ53" s="31">
        <f>COUNTIF(AM41:AQ52,"Yes")</f>
        <v>0</v>
      </c>
      <c r="AR53" s="58"/>
      <c r="AS53" s="31"/>
      <c r="AT53" s="31"/>
      <c r="AU53" s="31"/>
      <c r="AV53" s="31"/>
      <c r="AW53" s="31">
        <f>COUNTIF(AS41:AW52,"Yes")</f>
        <v>0</v>
      </c>
      <c r="AX53" s="58" t="s">
        <v>225</v>
      </c>
      <c r="AY53" s="31"/>
      <c r="AZ53" s="31">
        <f>COUNTIF(AY41:BC52,"S")</f>
        <v>0</v>
      </c>
      <c r="BA53" s="31">
        <f>COUNTIF(AY41:BC52,"KC")</f>
        <v>0</v>
      </c>
      <c r="BB53" s="31">
        <f>COUNTIF(AY41:BC52,"KF")</f>
        <v>0</v>
      </c>
      <c r="BC53" s="58"/>
      <c r="BD53" s="31"/>
      <c r="BE53" s="31"/>
      <c r="BF53" s="31"/>
      <c r="BG53" s="31"/>
      <c r="BH53" s="31"/>
      <c r="BI53" s="31"/>
      <c r="BJ53" s="31"/>
      <c r="BK53" s="31"/>
      <c r="BL53" s="31"/>
      <c r="BM53" s="31"/>
      <c r="BN53" s="31"/>
      <c r="BO53" s="31"/>
      <c r="BP53" s="31"/>
      <c r="BQ53" s="31"/>
      <c r="BR53" s="31"/>
      <c r="BS53" s="31"/>
      <c r="BT53" s="58"/>
      <c r="BU53" s="58"/>
      <c r="BV53" s="58"/>
      <c r="BW53" s="58"/>
      <c r="BX53" s="58"/>
      <c r="BY53" s="58"/>
      <c r="BZ53" s="58"/>
      <c r="CA53" s="58"/>
      <c r="CB53" s="58"/>
      <c r="CC53" s="58"/>
      <c r="CD53" s="58"/>
      <c r="CE53" s="58"/>
      <c r="CG53" s="58"/>
      <c r="CH53" s="58"/>
      <c r="CI53" s="58"/>
      <c r="CJ53" s="58"/>
      <c r="CK53" s="58"/>
      <c r="CL53" s="58"/>
      <c r="CM53" s="58"/>
      <c r="CN53" s="58"/>
      <c r="CO53" s="58"/>
      <c r="CP53" s="58"/>
      <c r="CQ53" s="58"/>
    </row>
    <row r="54" spans="2:95" s="37" customFormat="1" ht="12.75" customHeight="1">
      <c r="B54" s="369" t="s">
        <v>147</v>
      </c>
      <c r="C54" s="369"/>
      <c r="D54" s="369"/>
      <c r="E54" s="369"/>
      <c r="F54" s="369"/>
      <c r="G54" s="369"/>
      <c r="H54" s="369"/>
      <c r="I54" s="369"/>
      <c r="J54" s="369"/>
      <c r="K54" s="369"/>
      <c r="L54" s="369"/>
      <c r="M54" s="369"/>
      <c r="N54" s="369"/>
      <c r="O54" s="369"/>
      <c r="P54" s="369"/>
      <c r="Q54" s="369"/>
      <c r="R54" s="369"/>
      <c r="S54" s="369"/>
      <c r="T54" s="369"/>
      <c r="U54" s="369"/>
      <c r="V54" s="425" t="str">
        <f>IF(BF18&gt;0,"Yes","No")</f>
        <v>No</v>
      </c>
      <c r="W54" s="425"/>
      <c r="X54" s="425"/>
      <c r="Y54" s="66" t="s">
        <v>480</v>
      </c>
      <c r="Z54" s="66"/>
      <c r="AA54" s="58"/>
      <c r="AB54" s="66"/>
      <c r="AC54" s="66"/>
      <c r="AD54" s="66"/>
      <c r="AF54" s="58"/>
      <c r="AG54" s="31"/>
      <c r="AH54" s="31"/>
      <c r="AI54" s="31"/>
      <c r="AJ54" s="31"/>
      <c r="AK54" s="31"/>
      <c r="AL54" s="31"/>
      <c r="AM54" s="31"/>
      <c r="AN54" s="31"/>
      <c r="AO54" s="31"/>
      <c r="AP54" s="31"/>
      <c r="AQ54" s="31"/>
      <c r="AR54" s="31"/>
      <c r="AS54" s="31"/>
      <c r="AT54" s="31"/>
      <c r="AU54" s="31"/>
      <c r="AV54" s="31"/>
      <c r="AW54" s="31"/>
      <c r="AX54" s="31"/>
      <c r="AY54" s="31"/>
      <c r="AZ54" s="31">
        <f>COUNTIF(AY41:BC52,"S, KC")</f>
        <v>0</v>
      </c>
      <c r="BA54" s="31">
        <f>COUNTIF(AY41:BC52,"S, KC")</f>
        <v>0</v>
      </c>
      <c r="BB54" s="31">
        <f>COUNTIF(AY41:BC52,"S, KF")</f>
        <v>0</v>
      </c>
      <c r="BC54" s="31"/>
      <c r="BD54" s="31"/>
      <c r="BE54" s="31"/>
      <c r="BF54" s="31"/>
      <c r="BG54" s="31"/>
      <c r="BH54" s="31"/>
      <c r="BI54" s="31"/>
      <c r="BJ54" s="31"/>
      <c r="BK54" s="31"/>
      <c r="BL54" s="31"/>
      <c r="BM54" s="31"/>
      <c r="BN54" s="31"/>
      <c r="BO54" s="31"/>
      <c r="BP54" s="31"/>
      <c r="BQ54" s="31"/>
      <c r="BR54" s="31"/>
      <c r="BS54" s="31"/>
      <c r="BT54" s="58"/>
      <c r="BU54" s="58"/>
      <c r="BV54" s="58"/>
      <c r="BW54" s="58"/>
      <c r="BX54" s="58"/>
      <c r="BY54" s="58"/>
      <c r="BZ54" s="58"/>
      <c r="CA54" s="58"/>
      <c r="CB54" s="58"/>
      <c r="CC54" s="58"/>
      <c r="CD54" s="58"/>
      <c r="CE54" s="58"/>
      <c r="CG54" s="58"/>
      <c r="CH54" s="58"/>
      <c r="CI54" s="58"/>
      <c r="CJ54" s="58"/>
      <c r="CK54" s="58"/>
      <c r="CL54" s="58"/>
      <c r="CM54" s="58"/>
      <c r="CN54" s="58"/>
      <c r="CO54" s="58"/>
      <c r="CP54" s="58"/>
      <c r="CQ54" s="58"/>
    </row>
    <row r="55" spans="2:95" s="37" customFormat="1" ht="3" customHeight="1">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58"/>
      <c r="AB55" s="66"/>
      <c r="AC55" s="66"/>
      <c r="AD55" s="66"/>
      <c r="AF55" s="58"/>
      <c r="AG55" s="31"/>
      <c r="AH55" s="31"/>
      <c r="AI55" s="31"/>
      <c r="AJ55" s="31"/>
      <c r="AK55" s="31"/>
      <c r="AL55" s="31"/>
      <c r="AM55" s="31"/>
      <c r="AN55" s="31"/>
      <c r="AO55" s="31"/>
      <c r="AP55" s="31"/>
      <c r="AQ55" s="31"/>
      <c r="AR55" s="31"/>
      <c r="AS55" s="31"/>
      <c r="AT55" s="31"/>
      <c r="AU55" s="31"/>
      <c r="AV55" s="31"/>
      <c r="AW55" s="31"/>
      <c r="AX55" s="31"/>
      <c r="AY55" s="31"/>
      <c r="AZ55" s="31">
        <f>COUNTIF(AY41:BC52,"S, KF")</f>
        <v>0</v>
      </c>
      <c r="BA55" s="31">
        <f>COUNTIF(AY41:BC52,"KF, KC")</f>
        <v>0</v>
      </c>
      <c r="BB55" s="31">
        <f>COUNTIF(AY41:BC52,"KF, KC")</f>
        <v>0</v>
      </c>
      <c r="BC55" s="31"/>
      <c r="BD55" s="31"/>
      <c r="BE55" s="31"/>
      <c r="BF55" s="31"/>
      <c r="BG55" s="31"/>
      <c r="BH55" s="31"/>
      <c r="BI55" s="31"/>
      <c r="BJ55" s="31"/>
      <c r="BK55" s="31"/>
      <c r="BL55" s="31"/>
      <c r="BM55" s="31"/>
      <c r="BN55" s="31"/>
      <c r="BO55" s="31"/>
      <c r="BP55" s="31"/>
      <c r="BQ55" s="31"/>
      <c r="BR55" s="31"/>
      <c r="BS55" s="31"/>
      <c r="BT55" s="58"/>
      <c r="BU55" s="58"/>
      <c r="BV55" s="58"/>
      <c r="BW55" s="58"/>
      <c r="BX55" s="58"/>
      <c r="BY55" s="58"/>
      <c r="BZ55" s="58"/>
      <c r="CA55" s="58"/>
      <c r="CB55" s="58"/>
      <c r="CC55" s="58"/>
      <c r="CD55" s="58"/>
      <c r="CE55" s="58"/>
      <c r="CG55" s="58"/>
      <c r="CH55" s="58"/>
      <c r="CI55" s="58"/>
      <c r="CJ55" s="58"/>
      <c r="CK55" s="58"/>
      <c r="CL55" s="58"/>
      <c r="CM55" s="58"/>
      <c r="CN55" s="58"/>
      <c r="CO55" s="58"/>
      <c r="CP55" s="58"/>
      <c r="CQ55" s="58"/>
    </row>
    <row r="56" spans="1:255" s="62" customFormat="1" ht="12.75" customHeight="1">
      <c r="A56" s="366" t="s">
        <v>148</v>
      </c>
      <c r="B56" s="403"/>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8"/>
      <c r="AA56" s="31"/>
      <c r="AB56" s="8"/>
      <c r="AC56" s="8"/>
      <c r="AD56" s="8"/>
      <c r="AF56" s="58" t="s">
        <v>118</v>
      </c>
      <c r="AG56" s="31"/>
      <c r="AH56" s="31"/>
      <c r="AI56" s="31"/>
      <c r="AJ56" s="31"/>
      <c r="AK56" s="31"/>
      <c r="AL56" s="58" t="s">
        <v>238</v>
      </c>
      <c r="AM56" s="31"/>
      <c r="AN56" s="31"/>
      <c r="AO56" s="31"/>
      <c r="AP56" s="31"/>
      <c r="AQ56" s="31"/>
      <c r="AR56" s="31"/>
      <c r="AS56" s="31"/>
      <c r="AT56" s="31"/>
      <c r="AU56" s="31"/>
      <c r="AV56" s="31"/>
      <c r="AW56" s="31"/>
      <c r="AX56" s="31"/>
      <c r="AY56" s="31"/>
      <c r="AZ56" s="31">
        <f>COUNTIF(AY41:BC52,"S, KF, KC")</f>
        <v>0</v>
      </c>
      <c r="BA56" s="31">
        <f>COUNTIF(AY41:BC52,"S, KF, KC")</f>
        <v>0</v>
      </c>
      <c r="BB56" s="31">
        <f>COUNTIF(AY41:BC52,"S, KF, KC")</f>
        <v>0</v>
      </c>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G56" s="31"/>
      <c r="CH56" s="31"/>
      <c r="CI56" s="31"/>
      <c r="CJ56" s="31"/>
      <c r="CK56" s="31"/>
      <c r="CL56" s="31"/>
      <c r="CM56" s="31"/>
      <c r="CN56" s="31"/>
      <c r="CO56" s="31"/>
      <c r="CP56" s="31"/>
      <c r="CQ56" s="31"/>
      <c r="IU56" s="37"/>
    </row>
    <row r="57" spans="2:95" s="37" customFormat="1" ht="12.75" customHeight="1">
      <c r="B57" s="369" t="s">
        <v>233</v>
      </c>
      <c r="C57" s="403"/>
      <c r="D57" s="403"/>
      <c r="E57" s="403"/>
      <c r="F57" s="403"/>
      <c r="G57" s="403"/>
      <c r="H57" s="403"/>
      <c r="I57" s="403"/>
      <c r="J57" s="403"/>
      <c r="K57" s="65" t="str">
        <f>IF(AN18&gt;0,"Yes","No")</f>
        <v>No</v>
      </c>
      <c r="L57" s="457">
        <f>AO18</f>
        <v>0</v>
      </c>
      <c r="M57" s="458"/>
      <c r="O57" s="369" t="s">
        <v>234</v>
      </c>
      <c r="P57" s="403"/>
      <c r="Q57" s="403"/>
      <c r="R57" s="403"/>
      <c r="S57" s="403"/>
      <c r="T57" s="403"/>
      <c r="U57" s="403"/>
      <c r="V57" s="149" t="str">
        <f>IF(AS18&gt;0,"Yes","No")</f>
        <v>No</v>
      </c>
      <c r="W57" s="189" t="str">
        <f>IF(BH18&gt;0,"Yes","No")</f>
        <v>No</v>
      </c>
      <c r="X57" s="148" t="str">
        <f>IF(BJ18&gt;0,"Yes","No")</f>
        <v>No</v>
      </c>
      <c r="Y57" s="66"/>
      <c r="Z57" s="66"/>
      <c r="AA57" s="58"/>
      <c r="AB57" s="66"/>
      <c r="AC57" s="66"/>
      <c r="AD57" s="66"/>
      <c r="AF57" s="173" t="s">
        <v>211</v>
      </c>
      <c r="AG57" s="31">
        <f>May!F28</f>
        <v>0</v>
      </c>
      <c r="AH57" s="31">
        <f>May!H28</f>
        <v>0</v>
      </c>
      <c r="AI57" s="31">
        <f>May!I28</f>
        <v>0</v>
      </c>
      <c r="AJ57" s="31">
        <f>May!K28</f>
        <v>0</v>
      </c>
      <c r="AK57" s="31">
        <f>May!M28</f>
        <v>0</v>
      </c>
      <c r="AL57" s="173" t="s">
        <v>211</v>
      </c>
      <c r="AM57" s="31">
        <f>May!F30</f>
        <v>0</v>
      </c>
      <c r="AN57" s="31">
        <f>May!H30</f>
        <v>0</v>
      </c>
      <c r="AO57" s="31">
        <f>May!I30</f>
        <v>0</v>
      </c>
      <c r="AP57" s="31">
        <f>May!K30</f>
        <v>0</v>
      </c>
      <c r="AQ57" s="31">
        <f>May!M30</f>
        <v>0</v>
      </c>
      <c r="AR57" s="31"/>
      <c r="AS57" s="31"/>
      <c r="AT57" s="31"/>
      <c r="AU57" s="31"/>
      <c r="AV57" s="31"/>
      <c r="AW57" s="31"/>
      <c r="AX57" s="31"/>
      <c r="AY57" s="31" t="s">
        <v>185</v>
      </c>
      <c r="AZ57" s="31">
        <f>SUM(AZ53:AZ56)</f>
        <v>0</v>
      </c>
      <c r="BA57" s="31">
        <f>SUM(BA53:BA56)</f>
        <v>0</v>
      </c>
      <c r="BB57" s="31">
        <f>SUM(BB53:BB56)</f>
        <v>0</v>
      </c>
      <c r="BC57" s="31"/>
      <c r="BD57" s="31"/>
      <c r="BE57" s="31"/>
      <c r="BF57" s="31"/>
      <c r="BG57" s="31"/>
      <c r="BH57" s="31"/>
      <c r="BI57" s="31"/>
      <c r="BJ57" s="31"/>
      <c r="BK57" s="31"/>
      <c r="BL57" s="31"/>
      <c r="BM57" s="31"/>
      <c r="BN57" s="31"/>
      <c r="BO57" s="31"/>
      <c r="BP57" s="31"/>
      <c r="BQ57" s="31"/>
      <c r="BR57" s="31"/>
      <c r="BS57" s="31"/>
      <c r="BT57" s="58"/>
      <c r="BU57" s="58"/>
      <c r="BV57" s="58"/>
      <c r="BW57" s="58"/>
      <c r="BX57" s="58"/>
      <c r="BY57" s="58"/>
      <c r="BZ57" s="58"/>
      <c r="CA57" s="58"/>
      <c r="CB57" s="58"/>
      <c r="CC57" s="58"/>
      <c r="CD57" s="58"/>
      <c r="CE57" s="58"/>
      <c r="CG57" s="58"/>
      <c r="CH57" s="58"/>
      <c r="CI57" s="58"/>
      <c r="CJ57" s="58"/>
      <c r="CK57" s="58"/>
      <c r="CL57" s="58"/>
      <c r="CM57" s="58"/>
      <c r="CN57" s="58"/>
      <c r="CO57" s="58"/>
      <c r="CP57" s="58"/>
      <c r="CQ57" s="58"/>
    </row>
    <row r="58" spans="2:95" s="37" customFormat="1" ht="12.75" customHeight="1">
      <c r="B58" s="369" t="s">
        <v>150</v>
      </c>
      <c r="C58" s="403"/>
      <c r="D58" s="403"/>
      <c r="E58" s="403"/>
      <c r="F58" s="403"/>
      <c r="G58" s="403"/>
      <c r="H58" s="403"/>
      <c r="I58" s="403"/>
      <c r="J58" s="403"/>
      <c r="K58" s="186" t="str">
        <f>IF(BG17&gt;0,"Yes","No")</f>
        <v>No</v>
      </c>
      <c r="L58" s="455">
        <f>BG17</f>
        <v>0</v>
      </c>
      <c r="M58" s="456"/>
      <c r="N58" s="37" t="s">
        <v>482</v>
      </c>
      <c r="O58" s="366" t="s">
        <v>184</v>
      </c>
      <c r="P58" s="403"/>
      <c r="Q58" s="403"/>
      <c r="R58" s="403"/>
      <c r="S58" s="403"/>
      <c r="T58" s="403"/>
      <c r="U58" s="403"/>
      <c r="V58" s="425" t="str">
        <f>IF(AW18&gt;0,"Yes","No")</f>
        <v>No</v>
      </c>
      <c r="W58" s="425"/>
      <c r="X58" s="425"/>
      <c r="Y58" s="66"/>
      <c r="Z58" s="66"/>
      <c r="AA58" s="58"/>
      <c r="AB58" s="66"/>
      <c r="AC58" s="66"/>
      <c r="AD58" s="66"/>
      <c r="AF58" s="173" t="s">
        <v>212</v>
      </c>
      <c r="AG58" s="31">
        <f>June!F28</f>
        <v>0</v>
      </c>
      <c r="AH58" s="31">
        <f>June!H28</f>
        <v>0</v>
      </c>
      <c r="AI58" s="31">
        <f>June!I28</f>
        <v>0</v>
      </c>
      <c r="AJ58" s="31">
        <f>June!K28</f>
        <v>0</v>
      </c>
      <c r="AK58" s="31">
        <f>June!M28</f>
        <v>0</v>
      </c>
      <c r="AL58" s="173" t="s">
        <v>212</v>
      </c>
      <c r="AM58" s="31">
        <f>June!F30</f>
        <v>0</v>
      </c>
      <c r="AN58" s="31">
        <f>June!H30</f>
        <v>0</v>
      </c>
      <c r="AO58" s="31">
        <f>June!I30</f>
        <v>0</v>
      </c>
      <c r="AP58" s="31">
        <f>June!K30</f>
        <v>0</v>
      </c>
      <c r="AQ58" s="31">
        <f>June!M30</f>
        <v>0</v>
      </c>
      <c r="AR58" s="31"/>
      <c r="AS58" s="31"/>
      <c r="AT58" s="31"/>
      <c r="AU58" s="31"/>
      <c r="AV58" s="31"/>
      <c r="AW58" s="31"/>
      <c r="AX58" s="31"/>
      <c r="AY58" s="31"/>
      <c r="AZ58" s="31" t="s">
        <v>24</v>
      </c>
      <c r="BA58" s="31" t="s">
        <v>106</v>
      </c>
      <c r="BB58" s="31" t="s">
        <v>105</v>
      </c>
      <c r="BC58" s="31"/>
      <c r="BD58" s="31"/>
      <c r="BE58" s="31"/>
      <c r="BF58" s="31"/>
      <c r="BG58" s="31"/>
      <c r="BH58" s="31"/>
      <c r="BI58" s="31"/>
      <c r="BJ58" s="31"/>
      <c r="BK58" s="31"/>
      <c r="BL58" s="31"/>
      <c r="BM58" s="31"/>
      <c r="BN58" s="31"/>
      <c r="BO58" s="31"/>
      <c r="BP58" s="31"/>
      <c r="BQ58" s="31"/>
      <c r="BR58" s="31"/>
      <c r="BS58" s="31"/>
      <c r="BT58" s="58"/>
      <c r="BU58" s="58"/>
      <c r="BV58" s="58"/>
      <c r="BW58" s="58"/>
      <c r="BX58" s="58"/>
      <c r="BY58" s="58"/>
      <c r="BZ58" s="58"/>
      <c r="CA58" s="58"/>
      <c r="CB58" s="58"/>
      <c r="CC58" s="58"/>
      <c r="CD58" s="58"/>
      <c r="CE58" s="58"/>
      <c r="CG58" s="58"/>
      <c r="CH58" s="58"/>
      <c r="CI58" s="58"/>
      <c r="CJ58" s="58"/>
      <c r="CK58" s="58"/>
      <c r="CL58" s="58"/>
      <c r="CM58" s="58"/>
      <c r="CN58" s="58"/>
      <c r="CO58" s="58"/>
      <c r="CP58" s="58"/>
      <c r="CQ58" s="58"/>
    </row>
    <row r="59" spans="1:95" s="62" customFormat="1" ht="12.75" customHeight="1">
      <c r="A59" s="37"/>
      <c r="B59" s="369" t="s">
        <v>149</v>
      </c>
      <c r="C59" s="369"/>
      <c r="D59" s="369"/>
      <c r="E59" s="369"/>
      <c r="F59" s="369"/>
      <c r="G59" s="369"/>
      <c r="H59" s="369"/>
      <c r="I59" s="369"/>
      <c r="J59" s="369"/>
      <c r="K59" s="186" t="str">
        <f>IF(BI17&gt;0,"Yes","No")</f>
        <v>No</v>
      </c>
      <c r="L59" s="455">
        <f>BI17</f>
        <v>0</v>
      </c>
      <c r="M59" s="456"/>
      <c r="N59" s="66" t="s">
        <v>481</v>
      </c>
      <c r="O59" s="369" t="s">
        <v>429</v>
      </c>
      <c r="P59" s="369"/>
      <c r="Q59" s="369"/>
      <c r="R59" s="369"/>
      <c r="S59" s="369"/>
      <c r="T59" s="369"/>
      <c r="U59" s="369"/>
      <c r="V59" s="425" t="str">
        <f>IF(AX18&gt;0,"Yes","No")</f>
        <v>No</v>
      </c>
      <c r="W59" s="425"/>
      <c r="X59" s="425"/>
      <c r="Y59" s="66" t="s">
        <v>493</v>
      </c>
      <c r="Z59" s="66"/>
      <c r="AA59" s="31"/>
      <c r="AB59" s="66"/>
      <c r="AC59" s="66"/>
      <c r="AD59" s="66"/>
      <c r="AF59" s="173" t="s">
        <v>213</v>
      </c>
      <c r="AG59" s="31">
        <f>July!F28</f>
        <v>0</v>
      </c>
      <c r="AH59" s="31">
        <f>July!H28</f>
        <v>0</v>
      </c>
      <c r="AI59" s="31">
        <f>July!I28</f>
        <v>0</v>
      </c>
      <c r="AJ59" s="31">
        <f>July!K28</f>
        <v>0</v>
      </c>
      <c r="AK59" s="31">
        <f>July!M28</f>
        <v>0</v>
      </c>
      <c r="AL59" s="173" t="s">
        <v>213</v>
      </c>
      <c r="AM59" s="31">
        <f>July!F30</f>
        <v>0</v>
      </c>
      <c r="AN59" s="31">
        <f>July!H30</f>
        <v>0</v>
      </c>
      <c r="AO59" s="31">
        <f>July!I30</f>
        <v>0</v>
      </c>
      <c r="AP59" s="31">
        <f>July!K30</f>
        <v>0</v>
      </c>
      <c r="AQ59" s="31">
        <f>July!M30</f>
        <v>0</v>
      </c>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G59" s="31"/>
      <c r="CH59" s="31"/>
      <c r="CI59" s="31"/>
      <c r="CJ59" s="31"/>
      <c r="CK59" s="31"/>
      <c r="CL59" s="31"/>
      <c r="CM59" s="31"/>
      <c r="CN59" s="31"/>
      <c r="CO59" s="31"/>
      <c r="CP59" s="31"/>
      <c r="CQ59" s="31"/>
    </row>
    <row r="60" spans="1:95" s="62" customFormat="1" ht="3" customHeight="1">
      <c r="A60" s="37"/>
      <c r="C60" s="66"/>
      <c r="D60" s="66"/>
      <c r="E60" s="66"/>
      <c r="F60" s="66"/>
      <c r="G60" s="66"/>
      <c r="H60" s="66"/>
      <c r="I60" s="66"/>
      <c r="J60" s="66"/>
      <c r="N60" s="66"/>
      <c r="O60" s="66"/>
      <c r="P60" s="66"/>
      <c r="Q60" s="66"/>
      <c r="R60" s="66"/>
      <c r="S60" s="66"/>
      <c r="T60" s="66"/>
      <c r="U60" s="66"/>
      <c r="V60" s="53"/>
      <c r="W60" s="53"/>
      <c r="X60" s="53"/>
      <c r="Y60" s="66"/>
      <c r="Z60" s="66"/>
      <c r="AA60" s="31"/>
      <c r="AB60" s="66"/>
      <c r="AC60" s="66"/>
      <c r="AD60" s="66"/>
      <c r="AF60" s="173" t="s">
        <v>214</v>
      </c>
      <c r="AG60" s="31">
        <f>August!F28</f>
        <v>0</v>
      </c>
      <c r="AH60" s="31">
        <f>August!H28</f>
        <v>0</v>
      </c>
      <c r="AI60" s="31">
        <f>August!I28</f>
        <v>0</v>
      </c>
      <c r="AJ60" s="31">
        <f>August!K28</f>
        <v>0</v>
      </c>
      <c r="AK60" s="31">
        <f>August!M28</f>
        <v>0</v>
      </c>
      <c r="AL60" s="173" t="s">
        <v>214</v>
      </c>
      <c r="AM60" s="31">
        <f>August!F30</f>
        <v>0</v>
      </c>
      <c r="AN60" s="31">
        <f>August!H30</f>
        <v>0</v>
      </c>
      <c r="AO60" s="31">
        <f>August!I30</f>
        <v>0</v>
      </c>
      <c r="AP60" s="31">
        <f>August!K30</f>
        <v>0</v>
      </c>
      <c r="AQ60" s="31">
        <f>August!M30</f>
        <v>0</v>
      </c>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G60" s="31"/>
      <c r="CH60" s="31"/>
      <c r="CI60" s="31"/>
      <c r="CJ60" s="31"/>
      <c r="CK60" s="31"/>
      <c r="CL60" s="31"/>
      <c r="CM60" s="31"/>
      <c r="CN60" s="31"/>
      <c r="CO60" s="31"/>
      <c r="CP60" s="31"/>
      <c r="CQ60" s="31"/>
    </row>
    <row r="61" spans="1:95" s="37" customFormat="1" ht="12.75">
      <c r="A61" s="366" t="s">
        <v>151</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8"/>
      <c r="AA61" s="58"/>
      <c r="AB61" s="8"/>
      <c r="AC61" s="8"/>
      <c r="AD61" s="8"/>
      <c r="AF61" s="173" t="s">
        <v>215</v>
      </c>
      <c r="AG61" s="31">
        <f>September!F28</f>
        <v>0</v>
      </c>
      <c r="AH61" s="31">
        <f>September!H28</f>
        <v>0</v>
      </c>
      <c r="AI61" s="31">
        <f>September!I28</f>
        <v>0</v>
      </c>
      <c r="AJ61" s="31">
        <f>September!K28</f>
        <v>0</v>
      </c>
      <c r="AK61" s="31">
        <f>September!M28</f>
        <v>0</v>
      </c>
      <c r="AL61" s="173" t="s">
        <v>215</v>
      </c>
      <c r="AM61" s="31">
        <f>September!F30</f>
        <v>0</v>
      </c>
      <c r="AN61" s="31">
        <f>September!H30</f>
        <v>0</v>
      </c>
      <c r="AO61" s="31">
        <f>September!I30</f>
        <v>0</v>
      </c>
      <c r="AP61" s="31">
        <f>September!K30</f>
        <v>0</v>
      </c>
      <c r="AQ61" s="31">
        <f>September!M30</f>
        <v>0</v>
      </c>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58"/>
      <c r="BU61" s="58"/>
      <c r="BV61" s="58"/>
      <c r="BW61" s="58"/>
      <c r="BX61" s="58"/>
      <c r="BY61" s="58"/>
      <c r="BZ61" s="58"/>
      <c r="CA61" s="58"/>
      <c r="CB61" s="58"/>
      <c r="CC61" s="58"/>
      <c r="CD61" s="58"/>
      <c r="CE61" s="58"/>
      <c r="CG61" s="58"/>
      <c r="CH61" s="58"/>
      <c r="CI61" s="58"/>
      <c r="CJ61" s="58"/>
      <c r="CK61" s="58"/>
      <c r="CL61" s="58"/>
      <c r="CM61" s="58"/>
      <c r="CN61" s="58"/>
      <c r="CO61" s="58"/>
      <c r="CP61" s="58"/>
      <c r="CQ61" s="58"/>
    </row>
    <row r="62" spans="2:95" s="37" customFormat="1" ht="11.25">
      <c r="B62" s="369" t="s">
        <v>483</v>
      </c>
      <c r="C62" s="369"/>
      <c r="D62" s="369"/>
      <c r="E62" s="425">
        <f>AW36</f>
        <v>0</v>
      </c>
      <c r="F62" s="425"/>
      <c r="G62" s="425"/>
      <c r="H62" s="369" t="s">
        <v>38</v>
      </c>
      <c r="I62" s="366"/>
      <c r="J62" s="369"/>
      <c r="K62" s="425" t="str">
        <f>IF(BB18&gt;0,"Yes","No")</f>
        <v>No</v>
      </c>
      <c r="L62" s="425"/>
      <c r="M62" s="425"/>
      <c r="N62" s="66"/>
      <c r="O62" s="369" t="s">
        <v>152</v>
      </c>
      <c r="P62" s="369"/>
      <c r="Q62" s="369"/>
      <c r="R62" s="369"/>
      <c r="S62" s="369"/>
      <c r="T62" s="369"/>
      <c r="U62" s="369"/>
      <c r="V62" s="425">
        <f>BA57</f>
        <v>0</v>
      </c>
      <c r="W62" s="425"/>
      <c r="X62" s="425"/>
      <c r="Y62" s="66" t="s">
        <v>484</v>
      </c>
      <c r="Z62" s="66"/>
      <c r="AA62" s="58"/>
      <c r="AB62" s="66"/>
      <c r="AC62" s="66"/>
      <c r="AD62" s="66"/>
      <c r="AF62" s="173" t="s">
        <v>216</v>
      </c>
      <c r="AG62" s="31">
        <f>October!F28</f>
        <v>0</v>
      </c>
      <c r="AH62" s="31">
        <f>October!H28</f>
        <v>0</v>
      </c>
      <c r="AI62" s="31">
        <f>October!I28</f>
        <v>0</v>
      </c>
      <c r="AJ62" s="31">
        <f>October!K28</f>
        <v>0</v>
      </c>
      <c r="AK62" s="31">
        <f>October!M28</f>
        <v>0</v>
      </c>
      <c r="AL62" s="173" t="s">
        <v>216</v>
      </c>
      <c r="AM62" s="31">
        <f>October!F30</f>
        <v>0</v>
      </c>
      <c r="AN62" s="31">
        <f>October!H30</f>
        <v>0</v>
      </c>
      <c r="AO62" s="31">
        <f>October!I30</f>
        <v>0</v>
      </c>
      <c r="AP62" s="31">
        <f>October!K30</f>
        <v>0</v>
      </c>
      <c r="AQ62" s="31">
        <f>October!M30</f>
        <v>0</v>
      </c>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58"/>
      <c r="BU62" s="58"/>
      <c r="BV62" s="58"/>
      <c r="BW62" s="58"/>
      <c r="BX62" s="58"/>
      <c r="BY62" s="58"/>
      <c r="BZ62" s="58"/>
      <c r="CA62" s="58"/>
      <c r="CB62" s="58"/>
      <c r="CC62" s="58"/>
      <c r="CD62" s="58"/>
      <c r="CE62" s="58"/>
      <c r="CG62" s="58"/>
      <c r="CH62" s="58"/>
      <c r="CI62" s="58"/>
      <c r="CJ62" s="58"/>
      <c r="CK62" s="58"/>
      <c r="CL62" s="58"/>
      <c r="CM62" s="58"/>
      <c r="CN62" s="58"/>
      <c r="CO62" s="58"/>
      <c r="CP62" s="58"/>
      <c r="CQ62" s="58"/>
    </row>
    <row r="63" spans="2:95" s="37" customFormat="1" ht="3" customHeight="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58"/>
      <c r="AB63" s="66"/>
      <c r="AC63" s="66"/>
      <c r="AD63" s="66"/>
      <c r="AF63" s="173" t="s">
        <v>217</v>
      </c>
      <c r="AG63" s="31">
        <f>November!F28</f>
        <v>0</v>
      </c>
      <c r="AH63" s="31">
        <f>November!H28</f>
        <v>0</v>
      </c>
      <c r="AI63" s="31">
        <f>November!I28</f>
        <v>0</v>
      </c>
      <c r="AJ63" s="31">
        <f>November!K28</f>
        <v>0</v>
      </c>
      <c r="AK63" s="31">
        <f>November!M28</f>
        <v>0</v>
      </c>
      <c r="AL63" s="173" t="s">
        <v>217</v>
      </c>
      <c r="AM63" s="31">
        <f>November!F30</f>
        <v>0</v>
      </c>
      <c r="AN63" s="31">
        <f>November!H30</f>
        <v>0</v>
      </c>
      <c r="AO63" s="31">
        <f>November!I30</f>
        <v>0</v>
      </c>
      <c r="AP63" s="31">
        <f>November!K30</f>
        <v>0</v>
      </c>
      <c r="AQ63" s="31">
        <f>November!M30</f>
        <v>0</v>
      </c>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58"/>
      <c r="BU63" s="58"/>
      <c r="BV63" s="58"/>
      <c r="BW63" s="58"/>
      <c r="BX63" s="58"/>
      <c r="BY63" s="58"/>
      <c r="BZ63" s="58"/>
      <c r="CA63" s="58"/>
      <c r="CB63" s="58"/>
      <c r="CC63" s="58"/>
      <c r="CD63" s="58"/>
      <c r="CE63" s="58"/>
      <c r="CG63" s="58"/>
      <c r="CH63" s="58"/>
      <c r="CI63" s="58"/>
      <c r="CJ63" s="58"/>
      <c r="CK63" s="58"/>
      <c r="CL63" s="58"/>
      <c r="CM63" s="58"/>
      <c r="CN63" s="58"/>
      <c r="CO63" s="58"/>
      <c r="CP63" s="58"/>
      <c r="CQ63" s="58"/>
    </row>
    <row r="64" spans="1:95" s="37" customFormat="1" ht="12.75">
      <c r="A64" s="340" t="s">
        <v>153</v>
      </c>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112"/>
      <c r="AA64" s="58"/>
      <c r="AB64" s="112"/>
      <c r="AC64" s="112"/>
      <c r="AD64" s="112"/>
      <c r="AF64" s="173" t="s">
        <v>218</v>
      </c>
      <c r="AG64" s="31">
        <f>December!F28</f>
        <v>0</v>
      </c>
      <c r="AH64" s="31">
        <f>December!H28</f>
        <v>0</v>
      </c>
      <c r="AI64" s="31">
        <f>December!I28</f>
        <v>0</v>
      </c>
      <c r="AJ64" s="31">
        <f>December!K28</f>
        <v>0</v>
      </c>
      <c r="AK64" s="31">
        <f>December!M28</f>
        <v>0</v>
      </c>
      <c r="AL64" s="173" t="s">
        <v>218</v>
      </c>
      <c r="AM64" s="31">
        <f>December!F30</f>
        <v>0</v>
      </c>
      <c r="AN64" s="31">
        <f>December!H30</f>
        <v>0</v>
      </c>
      <c r="AO64" s="31">
        <f>December!I30</f>
        <v>0</v>
      </c>
      <c r="AP64" s="31">
        <f>December!K30</f>
        <v>0</v>
      </c>
      <c r="AQ64" s="31">
        <f>December!M30</f>
        <v>0</v>
      </c>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58"/>
      <c r="BU64" s="58"/>
      <c r="BV64" s="58"/>
      <c r="BW64" s="58"/>
      <c r="BX64" s="58"/>
      <c r="BY64" s="58"/>
      <c r="BZ64" s="58"/>
      <c r="CA64" s="58"/>
      <c r="CB64" s="58"/>
      <c r="CC64" s="58"/>
      <c r="CD64" s="58"/>
      <c r="CE64" s="58"/>
      <c r="CG64" s="58"/>
      <c r="CH64" s="58"/>
      <c r="CI64" s="58"/>
      <c r="CJ64" s="58"/>
      <c r="CK64" s="58"/>
      <c r="CL64" s="58"/>
      <c r="CM64" s="58"/>
      <c r="CN64" s="58"/>
      <c r="CO64" s="58"/>
      <c r="CP64" s="58"/>
      <c r="CQ64" s="58"/>
    </row>
    <row r="65" spans="1:84" ht="12.75">
      <c r="A65" s="366" t="s">
        <v>154</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8"/>
      <c r="AB65" s="8"/>
      <c r="AC65" s="8"/>
      <c r="AD65" s="8"/>
      <c r="AF65" s="173" t="s">
        <v>219</v>
      </c>
      <c r="AG65" s="31">
        <f>January!F28</f>
        <v>0</v>
      </c>
      <c r="AH65" s="31">
        <f>January!H28</f>
        <v>0</v>
      </c>
      <c r="AI65" s="31">
        <f>January!I28</f>
        <v>0</v>
      </c>
      <c r="AJ65" s="31">
        <f>January!K28</f>
        <v>0</v>
      </c>
      <c r="AK65" s="31">
        <f>January!M28</f>
        <v>0</v>
      </c>
      <c r="AL65" s="173" t="s">
        <v>219</v>
      </c>
      <c r="AM65" s="31">
        <f>January!F30</f>
        <v>0</v>
      </c>
      <c r="AN65" s="31">
        <f>January!H30</f>
        <v>0</v>
      </c>
      <c r="AO65" s="31">
        <f>January!I30</f>
        <v>0</v>
      </c>
      <c r="AP65" s="31">
        <f>January!K30</f>
        <v>0</v>
      </c>
      <c r="AQ65" s="31">
        <f>January!M30</f>
        <v>0</v>
      </c>
      <c r="CF65" s="37"/>
    </row>
    <row r="66" spans="1:84" ht="12.75">
      <c r="A66" s="369" t="s">
        <v>156</v>
      </c>
      <c r="B66" s="403"/>
      <c r="C66" s="403"/>
      <c r="D66" s="403"/>
      <c r="E66" s="403"/>
      <c r="F66" s="403"/>
      <c r="G66" s="403"/>
      <c r="H66" s="403"/>
      <c r="I66" s="403"/>
      <c r="J66" s="403"/>
      <c r="K66" s="425" t="str">
        <f>IF(AP18&gt;0,"Yes","No")</f>
        <v>No</v>
      </c>
      <c r="L66" s="425"/>
      <c r="M66" s="425"/>
      <c r="N66" s="37" t="s">
        <v>486</v>
      </c>
      <c r="O66" s="368" t="s">
        <v>171</v>
      </c>
      <c r="P66" s="368"/>
      <c r="Q66" s="368"/>
      <c r="R66" s="368"/>
      <c r="S66" s="368"/>
      <c r="T66" s="368"/>
      <c r="U66" s="368"/>
      <c r="V66" s="425" t="str">
        <f>IF(AS18&gt;0,"Yes","No")</f>
        <v>No</v>
      </c>
      <c r="W66" s="425"/>
      <c r="X66" s="425"/>
      <c r="Y66" s="66" t="s">
        <v>487</v>
      </c>
      <c r="Z66" s="66"/>
      <c r="AB66" s="66"/>
      <c r="AC66" s="66"/>
      <c r="AD66" s="66"/>
      <c r="AF66" s="173" t="s">
        <v>220</v>
      </c>
      <c r="AG66" s="31">
        <f>February!F28</f>
        <v>0</v>
      </c>
      <c r="AH66" s="31">
        <f>February!H28</f>
        <v>0</v>
      </c>
      <c r="AI66" s="31">
        <f>February!I28</f>
        <v>0</v>
      </c>
      <c r="AJ66" s="31">
        <f>February!K28</f>
        <v>0</v>
      </c>
      <c r="AK66" s="31">
        <f>February!M28</f>
        <v>0</v>
      </c>
      <c r="AL66" s="173" t="s">
        <v>220</v>
      </c>
      <c r="AM66" s="31">
        <f>February!F30</f>
        <v>0</v>
      </c>
      <c r="AN66" s="31">
        <f>February!H30</f>
        <v>0</v>
      </c>
      <c r="AO66" s="31">
        <f>February!I30</f>
        <v>0</v>
      </c>
      <c r="AP66" s="31">
        <f>February!K30</f>
        <v>0</v>
      </c>
      <c r="AQ66" s="31">
        <f>February!M30</f>
        <v>0</v>
      </c>
      <c r="CF66" s="37"/>
    </row>
    <row r="67" spans="1:84" ht="12.75">
      <c r="A67" s="369" t="s">
        <v>172</v>
      </c>
      <c r="B67" s="403"/>
      <c r="C67" s="403"/>
      <c r="D67" s="403"/>
      <c r="E67" s="403"/>
      <c r="F67" s="403"/>
      <c r="G67" s="403"/>
      <c r="H67" s="403"/>
      <c r="I67" s="403"/>
      <c r="J67" s="403"/>
      <c r="K67" s="425" t="str">
        <f>IF(AR18&gt;0,"Yes","No")</f>
        <v>No</v>
      </c>
      <c r="L67" s="425"/>
      <c r="M67" s="425"/>
      <c r="N67" s="154" t="s">
        <v>488</v>
      </c>
      <c r="O67" s="369"/>
      <c r="P67" s="369"/>
      <c r="Q67" s="369"/>
      <c r="R67" s="369"/>
      <c r="S67" s="369"/>
      <c r="T67" s="369"/>
      <c r="U67" s="369"/>
      <c r="V67" s="66"/>
      <c r="W67" s="66"/>
      <c r="X67" s="66"/>
      <c r="Y67" s="66"/>
      <c r="Z67" s="66"/>
      <c r="AB67" s="66"/>
      <c r="AC67" s="66"/>
      <c r="AD67" s="66"/>
      <c r="AF67" s="173" t="s">
        <v>221</v>
      </c>
      <c r="AG67" s="31">
        <f>March!F28</f>
        <v>0</v>
      </c>
      <c r="AH67" s="31">
        <f>March!H28</f>
        <v>0</v>
      </c>
      <c r="AI67" s="31">
        <f>March!I28</f>
        <v>0</v>
      </c>
      <c r="AJ67" s="31">
        <f>March!K28</f>
        <v>0</v>
      </c>
      <c r="AK67" s="31">
        <f>March!M28</f>
        <v>0</v>
      </c>
      <c r="AL67" s="173" t="s">
        <v>221</v>
      </c>
      <c r="AM67" s="31">
        <f>March!F30</f>
        <v>0</v>
      </c>
      <c r="AN67" s="31">
        <f>March!H30</f>
        <v>0</v>
      </c>
      <c r="AO67" s="31">
        <f>March!I30</f>
        <v>0</v>
      </c>
      <c r="AP67" s="31">
        <f>March!K30</f>
        <v>0</v>
      </c>
      <c r="AQ67" s="31">
        <f>March!M30</f>
        <v>0</v>
      </c>
      <c r="CF67" s="37"/>
    </row>
    <row r="68" spans="1:84" ht="5.25" customHeight="1">
      <c r="A68" s="66"/>
      <c r="B68" s="37"/>
      <c r="C68" s="66"/>
      <c r="D68" s="66"/>
      <c r="E68" s="66"/>
      <c r="F68" s="66"/>
      <c r="G68" s="66"/>
      <c r="H68" s="66"/>
      <c r="I68" s="66"/>
      <c r="J68" s="66"/>
      <c r="K68" s="66"/>
      <c r="L68" s="66"/>
      <c r="M68" s="66"/>
      <c r="N68" s="66"/>
      <c r="O68" s="66"/>
      <c r="P68" s="66"/>
      <c r="Q68" s="66"/>
      <c r="R68" s="66"/>
      <c r="S68" s="66"/>
      <c r="T68" s="66"/>
      <c r="U68" s="66"/>
      <c r="V68" s="66"/>
      <c r="W68" s="66"/>
      <c r="X68" s="66"/>
      <c r="Y68" s="66"/>
      <c r="Z68" s="66"/>
      <c r="AB68" s="66"/>
      <c r="AC68" s="66"/>
      <c r="AD68" s="66"/>
      <c r="AF68" s="173" t="s">
        <v>222</v>
      </c>
      <c r="AG68" s="31">
        <f>April!F28</f>
        <v>0</v>
      </c>
      <c r="AH68" s="31">
        <f>April!H28</f>
        <v>0</v>
      </c>
      <c r="AI68" s="31">
        <f>April!I28</f>
        <v>0</v>
      </c>
      <c r="AJ68" s="31">
        <f>April!K28</f>
        <v>0</v>
      </c>
      <c r="AK68" s="31">
        <f>April!M28</f>
        <v>0</v>
      </c>
      <c r="AL68" s="173" t="s">
        <v>222</v>
      </c>
      <c r="AM68" s="31">
        <f>April!F30</f>
        <v>0</v>
      </c>
      <c r="AN68" s="31">
        <f>April!H30</f>
        <v>0</v>
      </c>
      <c r="AO68" s="31">
        <f>April!I30</f>
        <v>0</v>
      </c>
      <c r="AP68" s="31">
        <f>April!K30</f>
        <v>0</v>
      </c>
      <c r="AQ68" s="31">
        <f>April!M30</f>
        <v>0</v>
      </c>
      <c r="CF68" s="37"/>
    </row>
    <row r="69" spans="1:84" ht="12.75">
      <c r="A69" s="366" t="s">
        <v>155</v>
      </c>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8"/>
      <c r="AB69" s="8"/>
      <c r="AC69" s="8"/>
      <c r="AD69" s="8"/>
      <c r="AF69" s="58" t="s">
        <v>225</v>
      </c>
      <c r="AK69" s="31">
        <f>COUNTIF(AG57:AK68,"&lt;&gt;0")</f>
        <v>0</v>
      </c>
      <c r="AL69" s="58"/>
      <c r="AQ69" s="31">
        <f>COUNTIF(AM57:AQ68,"&lt;&gt;0")</f>
        <v>0</v>
      </c>
      <c r="CF69" s="37"/>
    </row>
    <row r="70" spans="1:84" ht="12.75">
      <c r="A70" s="366" t="s">
        <v>157</v>
      </c>
      <c r="B70" s="403"/>
      <c r="C70" s="403"/>
      <c r="D70" s="403"/>
      <c r="E70" s="403"/>
      <c r="F70" s="403"/>
      <c r="G70" s="403"/>
      <c r="H70" s="403"/>
      <c r="I70" s="403"/>
      <c r="J70" s="403"/>
      <c r="K70" s="403"/>
      <c r="L70" s="403"/>
      <c r="M70" s="403"/>
      <c r="N70" s="403"/>
      <c r="O70" s="403"/>
      <c r="P70" s="403"/>
      <c r="Q70" s="403"/>
      <c r="R70" s="403"/>
      <c r="S70" s="403"/>
      <c r="T70" s="403"/>
      <c r="U70" s="403"/>
      <c r="V70" s="403"/>
      <c r="W70" s="403"/>
      <c r="X70" s="403"/>
      <c r="Y70" s="403"/>
      <c r="Z70" s="8"/>
      <c r="AB70" s="8"/>
      <c r="AC70" s="8"/>
      <c r="AD70" s="8"/>
      <c r="CF70" s="37"/>
    </row>
    <row r="71" spans="1:84" ht="11.25">
      <c r="A71" s="37"/>
      <c r="B71" s="369" t="s">
        <v>173</v>
      </c>
      <c r="C71" s="369"/>
      <c r="D71" s="369"/>
      <c r="E71" s="369"/>
      <c r="F71" s="369"/>
      <c r="G71" s="369"/>
      <c r="H71" s="369"/>
      <c r="I71" s="369"/>
      <c r="J71" s="369"/>
      <c r="K71" s="425" t="str">
        <f>IF(AR18&gt;0,"Yes","No")</f>
        <v>No</v>
      </c>
      <c r="L71" s="425"/>
      <c r="M71" s="425"/>
      <c r="N71" s="66" t="s">
        <v>489</v>
      </c>
      <c r="O71" s="368" t="s">
        <v>37</v>
      </c>
      <c r="P71" s="368"/>
      <c r="Q71" s="368"/>
      <c r="R71" s="368"/>
      <c r="S71" s="368"/>
      <c r="T71" s="368"/>
      <c r="U71" s="368"/>
      <c r="V71" s="425" t="str">
        <f>IF(AU18&gt;0,"Yes","No")</f>
        <v>No</v>
      </c>
      <c r="W71" s="425"/>
      <c r="X71" s="425"/>
      <c r="Y71" s="190" t="s">
        <v>491</v>
      </c>
      <c r="Z71" s="66"/>
      <c r="AB71" s="66"/>
      <c r="AC71" s="66"/>
      <c r="AD71" s="66"/>
      <c r="AF71" s="58" t="s">
        <v>371</v>
      </c>
      <c r="AG71" s="31" t="s">
        <v>371</v>
      </c>
      <c r="CF71" s="37"/>
    </row>
    <row r="72" spans="1:84" ht="11.25">
      <c r="A72" s="37"/>
      <c r="B72" s="369" t="s">
        <v>158</v>
      </c>
      <c r="C72" s="369"/>
      <c r="D72" s="369"/>
      <c r="E72" s="369"/>
      <c r="F72" s="369"/>
      <c r="G72" s="369"/>
      <c r="H72" s="369"/>
      <c r="I72" s="369"/>
      <c r="J72" s="369"/>
      <c r="K72" s="425" t="str">
        <f>IF(AT18&gt;0,"Yes","No")</f>
        <v>No</v>
      </c>
      <c r="L72" s="425"/>
      <c r="M72" s="425"/>
      <c r="N72" s="66" t="s">
        <v>490</v>
      </c>
      <c r="O72" s="66"/>
      <c r="P72" s="66"/>
      <c r="Q72" s="66"/>
      <c r="R72" s="66"/>
      <c r="S72" s="66"/>
      <c r="T72" s="66"/>
      <c r="U72" s="66"/>
      <c r="V72" s="66"/>
      <c r="W72" s="66"/>
      <c r="X72" s="66"/>
      <c r="Y72" s="66"/>
      <c r="Z72" s="66"/>
      <c r="AB72" s="66"/>
      <c r="AC72" s="66"/>
      <c r="AD72" s="66"/>
      <c r="AF72" s="58" t="s">
        <v>51</v>
      </c>
      <c r="AG72" s="327" t="s">
        <v>241</v>
      </c>
      <c r="CF72" s="37"/>
    </row>
    <row r="73" spans="1:84" ht="12.75">
      <c r="A73" s="366" t="s">
        <v>174</v>
      </c>
      <c r="B73" s="403"/>
      <c r="C73" s="403"/>
      <c r="D73" s="403"/>
      <c r="E73" s="403"/>
      <c r="F73" s="403"/>
      <c r="G73" s="403"/>
      <c r="H73" s="403"/>
      <c r="I73" s="403"/>
      <c r="J73" s="403"/>
      <c r="K73" s="403"/>
      <c r="L73" s="403"/>
      <c r="M73" s="403"/>
      <c r="N73" s="403"/>
      <c r="O73" s="403"/>
      <c r="P73" s="403"/>
      <c r="Q73" s="403"/>
      <c r="R73" s="403"/>
      <c r="S73" s="403"/>
      <c r="T73" s="403"/>
      <c r="U73" s="403"/>
      <c r="V73" s="358"/>
      <c r="W73" s="358"/>
      <c r="X73" s="358"/>
      <c r="Y73" s="66" t="s">
        <v>492</v>
      </c>
      <c r="Z73" s="66"/>
      <c r="AB73" s="66"/>
      <c r="AC73" s="66"/>
      <c r="AD73" s="66"/>
      <c r="AF73" s="58" t="s">
        <v>52</v>
      </c>
      <c r="AG73" s="327" t="s">
        <v>543</v>
      </c>
      <c r="CF73" s="37"/>
    </row>
    <row r="74" spans="1:84" ht="11.25" customHeight="1">
      <c r="A74" s="366" t="s">
        <v>160</v>
      </c>
      <c r="B74" s="403"/>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8"/>
      <c r="AB74" s="8"/>
      <c r="AC74" s="8"/>
      <c r="AD74" s="8"/>
      <c r="AG74" s="327" t="s">
        <v>544</v>
      </c>
      <c r="CF74" s="37"/>
    </row>
    <row r="75" spans="1:84" ht="11.25" customHeight="1">
      <c r="A75" s="37"/>
      <c r="B75" s="369" t="s">
        <v>159</v>
      </c>
      <c r="C75" s="369"/>
      <c r="D75" s="369"/>
      <c r="E75" s="369"/>
      <c r="F75" s="369"/>
      <c r="G75" s="369"/>
      <c r="H75" s="369"/>
      <c r="I75" s="369"/>
      <c r="J75" s="369"/>
      <c r="K75" s="425" t="str">
        <f>IF(AX18&gt;0,"Yes","No")</f>
        <v>No</v>
      </c>
      <c r="L75" s="425"/>
      <c r="M75" s="425"/>
      <c r="N75" s="37"/>
      <c r="O75" s="66"/>
      <c r="P75" s="66"/>
      <c r="Q75" s="66"/>
      <c r="R75" s="66"/>
      <c r="S75" s="66"/>
      <c r="T75" s="66"/>
      <c r="U75" s="66"/>
      <c r="V75" s="66"/>
      <c r="W75" s="66"/>
      <c r="X75" s="66"/>
      <c r="Y75" s="66"/>
      <c r="Z75" s="66"/>
      <c r="AB75" s="66"/>
      <c r="AC75" s="66"/>
      <c r="AD75" s="66"/>
      <c r="AG75" s="327" t="s">
        <v>545</v>
      </c>
      <c r="CF75" s="37"/>
    </row>
    <row r="76" spans="1:84" ht="11.25">
      <c r="A76" s="37"/>
      <c r="B76" s="369" t="s">
        <v>495</v>
      </c>
      <c r="C76" s="369"/>
      <c r="D76" s="369"/>
      <c r="E76" s="369"/>
      <c r="F76" s="369"/>
      <c r="G76" s="369"/>
      <c r="H76" s="369"/>
      <c r="I76" s="369"/>
      <c r="J76" s="369"/>
      <c r="K76" s="425" t="str">
        <f>IF(BL18&gt;0,"Yes","No")</f>
        <v>No</v>
      </c>
      <c r="L76" s="425"/>
      <c r="M76" s="425"/>
      <c r="N76" s="368" t="s">
        <v>175</v>
      </c>
      <c r="O76" s="368"/>
      <c r="P76" s="368"/>
      <c r="Q76" s="368"/>
      <c r="R76" s="368"/>
      <c r="S76" s="368"/>
      <c r="T76" s="368"/>
      <c r="U76" s="368"/>
      <c r="V76" s="425" t="str">
        <f>IF(BM18&gt;0,"Yes","No")</f>
        <v>No</v>
      </c>
      <c r="W76" s="425"/>
      <c r="X76" s="425"/>
      <c r="Y76" s="190" t="s">
        <v>494</v>
      </c>
      <c r="Z76" s="66"/>
      <c r="AB76" s="66"/>
      <c r="AC76" s="66"/>
      <c r="AD76" s="66"/>
      <c r="AG76" s="327" t="s">
        <v>546</v>
      </c>
      <c r="CF76" s="37"/>
    </row>
    <row r="77" spans="1:84" ht="3" customHeight="1">
      <c r="A77" s="37"/>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B77" s="66"/>
      <c r="AC77" s="66"/>
      <c r="AD77" s="66"/>
      <c r="CF77" s="37"/>
    </row>
    <row r="78" spans="1:84" ht="12.75">
      <c r="A78" s="340" t="s">
        <v>161</v>
      </c>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112"/>
      <c r="AA78" s="37"/>
      <c r="AB78" s="112"/>
      <c r="AC78" s="112"/>
      <c r="AD78" s="112"/>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row>
    <row r="79" spans="1:84" ht="12.75">
      <c r="A79" s="366" t="s">
        <v>165</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8"/>
      <c r="AA79" s="37"/>
      <c r="AB79" s="8"/>
      <c r="AC79" s="8"/>
      <c r="AD79" s="8"/>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row>
    <row r="80" spans="1:95" s="66" customFormat="1" ht="11.25" customHeight="1">
      <c r="A80" s="37"/>
      <c r="B80" s="369" t="s">
        <v>162</v>
      </c>
      <c r="C80" s="369"/>
      <c r="D80" s="369"/>
      <c r="E80" s="369"/>
      <c r="F80" s="369"/>
      <c r="G80" s="369"/>
      <c r="H80" s="369"/>
      <c r="I80" s="369"/>
      <c r="J80" s="369"/>
      <c r="K80" s="369"/>
      <c r="L80" s="369"/>
      <c r="M80" s="369"/>
      <c r="N80" s="369"/>
      <c r="O80" s="369"/>
      <c r="P80" s="369"/>
      <c r="Q80" s="369"/>
      <c r="R80" s="369"/>
      <c r="S80" s="369"/>
      <c r="T80" s="369"/>
      <c r="U80" s="369"/>
      <c r="V80" s="425">
        <f>AQ53</f>
        <v>0</v>
      </c>
      <c r="W80" s="425"/>
      <c r="X80" s="425"/>
      <c r="Y80" s="66" t="s">
        <v>496</v>
      </c>
      <c r="CG80" s="190"/>
      <c r="CH80" s="190"/>
      <c r="CI80" s="190"/>
      <c r="CJ80" s="190"/>
      <c r="CK80" s="190"/>
      <c r="CL80" s="190"/>
      <c r="CM80" s="190"/>
      <c r="CN80" s="190"/>
      <c r="CO80" s="190"/>
      <c r="CP80" s="190"/>
      <c r="CQ80" s="190"/>
    </row>
    <row r="81" spans="1:95" s="66" customFormat="1" ht="11.25" customHeight="1">
      <c r="A81" s="37"/>
      <c r="B81" s="369" t="s">
        <v>164</v>
      </c>
      <c r="C81" s="369"/>
      <c r="D81" s="369"/>
      <c r="E81" s="369"/>
      <c r="F81" s="369"/>
      <c r="G81" s="369"/>
      <c r="H81" s="369"/>
      <c r="I81" s="369"/>
      <c r="J81" s="369"/>
      <c r="K81" s="369"/>
      <c r="L81" s="369"/>
      <c r="M81" s="369"/>
      <c r="N81" s="369"/>
      <c r="O81" s="369"/>
      <c r="P81" s="369"/>
      <c r="Q81" s="369"/>
      <c r="R81" s="369"/>
      <c r="S81" s="369"/>
      <c r="T81" s="369"/>
      <c r="U81" s="369"/>
      <c r="V81" s="425">
        <f>AQ69</f>
        <v>0</v>
      </c>
      <c r="W81" s="425"/>
      <c r="X81" s="425"/>
      <c r="Y81" s="66" t="s">
        <v>497</v>
      </c>
      <c r="CG81" s="190"/>
      <c r="CH81" s="190"/>
      <c r="CI81" s="190"/>
      <c r="CJ81" s="190"/>
      <c r="CK81" s="190"/>
      <c r="CL81" s="190"/>
      <c r="CM81" s="190"/>
      <c r="CN81" s="190"/>
      <c r="CO81" s="190"/>
      <c r="CP81" s="190"/>
      <c r="CQ81" s="190"/>
    </row>
    <row r="82" spans="1:95" s="69" customFormat="1" ht="11.25" customHeight="1">
      <c r="A82" s="37"/>
      <c r="B82" s="369" t="s">
        <v>169</v>
      </c>
      <c r="C82" s="369"/>
      <c r="D82" s="369"/>
      <c r="E82" s="369"/>
      <c r="F82" s="369"/>
      <c r="G82" s="369"/>
      <c r="H82" s="369"/>
      <c r="I82" s="369"/>
      <c r="J82" s="369"/>
      <c r="K82" s="369"/>
      <c r="L82" s="369"/>
      <c r="M82" s="369"/>
      <c r="N82" s="369"/>
      <c r="O82" s="369"/>
      <c r="P82" s="369"/>
      <c r="Q82" s="369"/>
      <c r="R82" s="369"/>
      <c r="S82" s="369"/>
      <c r="T82" s="369"/>
      <c r="U82" s="369"/>
      <c r="V82" s="425">
        <f>BN18</f>
        <v>0</v>
      </c>
      <c r="W82" s="425"/>
      <c r="X82" s="425"/>
      <c r="Y82" s="66" t="s">
        <v>498</v>
      </c>
      <c r="Z82" s="66"/>
      <c r="AB82" s="66"/>
      <c r="AC82" s="66"/>
      <c r="AD82" s="66"/>
      <c r="CG82" s="192"/>
      <c r="CH82" s="192"/>
      <c r="CI82" s="192"/>
      <c r="CJ82" s="192"/>
      <c r="CK82" s="192"/>
      <c r="CL82" s="192"/>
      <c r="CM82" s="192"/>
      <c r="CN82" s="192"/>
      <c r="CO82" s="192"/>
      <c r="CP82" s="192"/>
      <c r="CQ82" s="192"/>
    </row>
    <row r="83" spans="1:84" ht="1.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66"/>
      <c r="Z83" s="66"/>
      <c r="AA83" s="37"/>
      <c r="AB83" s="66"/>
      <c r="AC83" s="66"/>
      <c r="AD83" s="66"/>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row>
    <row r="84" spans="1:84" ht="11.25" customHeight="1">
      <c r="A84" s="366" t="s">
        <v>167</v>
      </c>
      <c r="B84" s="403"/>
      <c r="C84" s="403"/>
      <c r="D84" s="403"/>
      <c r="E84" s="403"/>
      <c r="F84" s="403"/>
      <c r="G84" s="403"/>
      <c r="H84" s="403"/>
      <c r="I84" s="403"/>
      <c r="J84" s="403"/>
      <c r="K84" s="403"/>
      <c r="L84" s="403"/>
      <c r="M84" s="403"/>
      <c r="N84" s="403"/>
      <c r="O84" s="403"/>
      <c r="P84" s="403"/>
      <c r="Q84" s="403"/>
      <c r="R84" s="403"/>
      <c r="S84" s="403"/>
      <c r="T84" s="403"/>
      <c r="U84" s="403"/>
      <c r="V84" s="403"/>
      <c r="W84" s="403"/>
      <c r="X84" s="403"/>
      <c r="Y84" s="403"/>
      <c r="Z84" s="8"/>
      <c r="AA84" s="37"/>
      <c r="AB84" s="8"/>
      <c r="AC84" s="8"/>
      <c r="AD84" s="8"/>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row>
    <row r="85" spans="1:84" ht="11.25" customHeight="1">
      <c r="A85" s="37"/>
      <c r="B85" s="369" t="s">
        <v>166</v>
      </c>
      <c r="C85" s="369"/>
      <c r="D85" s="369"/>
      <c r="E85" s="369"/>
      <c r="F85" s="369"/>
      <c r="G85" s="369"/>
      <c r="H85" s="369"/>
      <c r="I85" s="369"/>
      <c r="J85" s="369"/>
      <c r="K85" s="369"/>
      <c r="L85" s="369"/>
      <c r="M85" s="369"/>
      <c r="N85" s="369"/>
      <c r="O85" s="369"/>
      <c r="P85" s="369"/>
      <c r="Q85" s="369"/>
      <c r="R85" s="369"/>
      <c r="S85" s="369"/>
      <c r="T85" s="369"/>
      <c r="U85" s="369"/>
      <c r="V85" s="425">
        <f>BO18</f>
        <v>0</v>
      </c>
      <c r="W85" s="425"/>
      <c r="X85" s="425"/>
      <c r="Y85" s="66" t="s">
        <v>501</v>
      </c>
      <c r="Z85" s="66"/>
      <c r="AA85" s="37"/>
      <c r="AB85" s="66"/>
      <c r="AC85" s="66"/>
      <c r="AD85" s="66"/>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row>
    <row r="86" spans="1:84" ht="11.25" customHeight="1">
      <c r="A86" s="37"/>
      <c r="B86" s="369" t="s">
        <v>168</v>
      </c>
      <c r="C86" s="369"/>
      <c r="D86" s="369"/>
      <c r="E86" s="369"/>
      <c r="F86" s="369"/>
      <c r="G86" s="369"/>
      <c r="H86" s="369"/>
      <c r="I86" s="369"/>
      <c r="J86" s="369"/>
      <c r="K86" s="369"/>
      <c r="L86" s="369"/>
      <c r="M86" s="369"/>
      <c r="N86" s="369"/>
      <c r="O86" s="369"/>
      <c r="P86" s="369"/>
      <c r="Q86" s="369"/>
      <c r="R86" s="369"/>
      <c r="S86" s="369"/>
      <c r="T86" s="369"/>
      <c r="U86" s="369"/>
      <c r="V86" s="425" t="str">
        <f>IF(AH18&gt;0,"Yes","No")</f>
        <v>No</v>
      </c>
      <c r="W86" s="425"/>
      <c r="X86" s="425"/>
      <c r="Y86" s="37" t="s">
        <v>500</v>
      </c>
      <c r="Z86" s="37"/>
      <c r="AA86" s="37"/>
      <c r="AB86" s="37"/>
      <c r="AC86" s="37"/>
      <c r="AD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row>
    <row r="87" spans="1:84" ht="11.25" customHeight="1">
      <c r="A87" s="37"/>
      <c r="B87" s="369" t="s">
        <v>239</v>
      </c>
      <c r="C87" s="369"/>
      <c r="D87" s="369"/>
      <c r="E87" s="369"/>
      <c r="F87" s="369"/>
      <c r="G87" s="369"/>
      <c r="H87" s="369"/>
      <c r="I87" s="369"/>
      <c r="J87" s="369"/>
      <c r="K87" s="369"/>
      <c r="L87" s="369"/>
      <c r="M87" s="369"/>
      <c r="N87" s="369"/>
      <c r="O87" s="369"/>
      <c r="P87" s="369"/>
      <c r="Q87" s="369"/>
      <c r="R87" s="369"/>
      <c r="S87" s="369"/>
      <c r="T87" s="369"/>
      <c r="U87" s="369"/>
      <c r="V87" s="425">
        <f>BB57</f>
        <v>0</v>
      </c>
      <c r="W87" s="425"/>
      <c r="X87" s="425"/>
      <c r="Y87" s="66" t="s">
        <v>502</v>
      </c>
      <c r="Z87" s="66"/>
      <c r="AA87" s="37"/>
      <c r="AB87" s="66"/>
      <c r="AC87" s="66"/>
      <c r="AD87" s="66"/>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row>
    <row r="88" spans="1:84" ht="11.25" customHeight="1">
      <c r="A88" s="37"/>
      <c r="B88" s="369" t="s">
        <v>170</v>
      </c>
      <c r="C88" s="369"/>
      <c r="D88" s="369"/>
      <c r="E88" s="369"/>
      <c r="F88" s="369"/>
      <c r="G88" s="369"/>
      <c r="H88" s="369"/>
      <c r="I88" s="369"/>
      <c r="J88" s="369"/>
      <c r="K88" s="369"/>
      <c r="L88" s="369"/>
      <c r="M88" s="369"/>
      <c r="N88" s="369"/>
      <c r="O88" s="369"/>
      <c r="P88" s="369"/>
      <c r="Q88" s="369"/>
      <c r="R88" s="369"/>
      <c r="S88" s="369"/>
      <c r="T88" s="369"/>
      <c r="U88" s="369"/>
      <c r="V88" s="425" t="str">
        <f>IF(BB57&gt;0,"Yes","No")</f>
        <v>No</v>
      </c>
      <c r="W88" s="425"/>
      <c r="X88" s="425"/>
      <c r="Y88" s="66" t="s">
        <v>502</v>
      </c>
      <c r="Z88" s="66"/>
      <c r="AA88" s="37"/>
      <c r="AB88" s="66"/>
      <c r="AC88" s="66"/>
      <c r="AD88" s="66"/>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row>
    <row r="89" spans="1:84" ht="3" customHeight="1">
      <c r="A89" s="37"/>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37"/>
      <c r="AB89" s="66"/>
      <c r="AC89" s="66"/>
      <c r="AD89" s="66"/>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row>
    <row r="90" spans="1:84" ht="12.75" customHeight="1">
      <c r="A90" s="335" t="s">
        <v>176</v>
      </c>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244"/>
      <c r="AA90" s="37"/>
      <c r="AB90" s="244"/>
      <c r="AC90" s="244"/>
      <c r="AD90" s="244"/>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row>
    <row r="91" spans="1:84" ht="12.75" customHeight="1">
      <c r="A91" s="340" t="s">
        <v>177</v>
      </c>
      <c r="B91" s="340"/>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112"/>
      <c r="AA91" s="37"/>
      <c r="AB91" s="112"/>
      <c r="AC91" s="112"/>
      <c r="AD91" s="112"/>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row>
    <row r="92" spans="1:84" ht="12.75" customHeight="1">
      <c r="A92" s="369" t="s">
        <v>185</v>
      </c>
      <c r="B92" s="366"/>
      <c r="C92" s="366"/>
      <c r="D92" s="366"/>
      <c r="E92" s="366"/>
      <c r="F92" s="366"/>
      <c r="G92" s="366"/>
      <c r="H92" s="366"/>
      <c r="I92" s="366"/>
      <c r="J92" s="366"/>
      <c r="K92" s="366"/>
      <c r="L92" s="366"/>
      <c r="M92" s="366"/>
      <c r="N92" s="366"/>
      <c r="O92" s="366"/>
      <c r="P92" s="366"/>
      <c r="Q92" s="366"/>
      <c r="R92" s="366"/>
      <c r="S92" s="366"/>
      <c r="T92" s="366"/>
      <c r="U92" s="366"/>
      <c r="V92" s="366"/>
      <c r="W92" s="366"/>
      <c r="X92" s="366"/>
      <c r="Y92" s="366"/>
      <c r="Z92" s="39"/>
      <c r="AA92" s="37"/>
      <c r="AB92" s="39"/>
      <c r="AC92" s="39"/>
      <c r="AD92" s="39"/>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row>
    <row r="93" spans="1:84" ht="12.75" customHeight="1">
      <c r="A93" s="37"/>
      <c r="B93" s="366" t="s">
        <v>178</v>
      </c>
      <c r="C93" s="366"/>
      <c r="D93" s="425">
        <f>BP17</f>
        <v>0</v>
      </c>
      <c r="E93" s="425"/>
      <c r="F93" s="425"/>
      <c r="G93" s="368" t="s">
        <v>503</v>
      </c>
      <c r="H93" s="434"/>
      <c r="I93" s="434"/>
      <c r="J93" s="425">
        <f>BQ17</f>
        <v>0</v>
      </c>
      <c r="K93" s="425"/>
      <c r="L93" s="425"/>
      <c r="M93" s="37"/>
      <c r="N93" s="368" t="s">
        <v>188</v>
      </c>
      <c r="O93" s="434"/>
      <c r="P93" s="434"/>
      <c r="Q93" s="425">
        <f>BR17</f>
        <v>0</v>
      </c>
      <c r="R93" s="425"/>
      <c r="S93" s="425"/>
      <c r="T93" s="37"/>
      <c r="U93" s="369" t="s">
        <v>179</v>
      </c>
      <c r="V93" s="403"/>
      <c r="W93" s="425">
        <f>BS17</f>
        <v>0</v>
      </c>
      <c r="X93" s="425"/>
      <c r="Y93" s="425"/>
      <c r="Z93" s="27"/>
      <c r="AA93" s="37"/>
      <c r="AB93" s="27"/>
      <c r="AC93" s="27"/>
      <c r="AD93" s="2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row>
    <row r="94" spans="1:84" ht="12.75" customHeight="1">
      <c r="A94" s="37"/>
      <c r="B94" s="37"/>
      <c r="C94" s="8"/>
      <c r="D94" s="433" t="s">
        <v>181</v>
      </c>
      <c r="E94" s="403"/>
      <c r="F94" s="403"/>
      <c r="G94" s="403"/>
      <c r="H94" s="403"/>
      <c r="I94" s="403"/>
      <c r="J94" s="425">
        <f>BT17</f>
        <v>0</v>
      </c>
      <c r="K94" s="425"/>
      <c r="L94" s="425"/>
      <c r="M94" s="37"/>
      <c r="N94" s="161"/>
      <c r="O94" s="161"/>
      <c r="P94" s="433" t="s">
        <v>240</v>
      </c>
      <c r="Q94" s="434"/>
      <c r="R94" s="434"/>
      <c r="S94" s="434"/>
      <c r="T94" s="434"/>
      <c r="U94" s="434"/>
      <c r="V94" s="434"/>
      <c r="W94" s="425">
        <f>BV17</f>
        <v>0</v>
      </c>
      <c r="X94" s="425"/>
      <c r="Y94" s="425"/>
      <c r="Z94" s="27"/>
      <c r="AA94" s="37"/>
      <c r="AB94" s="27"/>
      <c r="AC94" s="27"/>
      <c r="AD94" s="2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row>
    <row r="95" spans="1:84" ht="12.75" customHeight="1">
      <c r="A95" s="37"/>
      <c r="B95" s="157"/>
      <c r="C95" s="8"/>
      <c r="D95" s="433" t="s">
        <v>182</v>
      </c>
      <c r="E95" s="403"/>
      <c r="F95" s="403"/>
      <c r="G95" s="403"/>
      <c r="H95" s="403"/>
      <c r="I95" s="403"/>
      <c r="J95" s="425">
        <f>BU17</f>
        <v>0</v>
      </c>
      <c r="K95" s="425"/>
      <c r="L95" s="425"/>
      <c r="M95" s="37"/>
      <c r="N95" s="161"/>
      <c r="O95" s="161"/>
      <c r="P95" s="433" t="s">
        <v>180</v>
      </c>
      <c r="Q95" s="434"/>
      <c r="R95" s="434"/>
      <c r="S95" s="434"/>
      <c r="T95" s="434"/>
      <c r="U95" s="434"/>
      <c r="V95" s="434"/>
      <c r="W95" s="425">
        <f>BW17</f>
        <v>0</v>
      </c>
      <c r="X95" s="425"/>
      <c r="Y95" s="425"/>
      <c r="Z95" s="27"/>
      <c r="AA95" s="37"/>
      <c r="AB95" s="27"/>
      <c r="AC95" s="27"/>
      <c r="AD95" s="2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row>
    <row r="96" spans="1:84" ht="3" customHeight="1">
      <c r="A96" s="37"/>
      <c r="B96" s="8"/>
      <c r="C96" s="8"/>
      <c r="D96" s="8"/>
      <c r="E96" s="8"/>
      <c r="F96" s="8"/>
      <c r="G96" s="8"/>
      <c r="H96" s="8"/>
      <c r="I96" s="8"/>
      <c r="J96" s="62"/>
      <c r="K96" s="62"/>
      <c r="L96" s="62"/>
      <c r="M96" s="37"/>
      <c r="N96" s="37"/>
      <c r="O96" s="37"/>
      <c r="P96" s="37"/>
      <c r="Q96" s="37"/>
      <c r="R96" s="37"/>
      <c r="S96" s="37"/>
      <c r="T96" s="37"/>
      <c r="U96" s="37"/>
      <c r="V96" s="37"/>
      <c r="W96" s="37"/>
      <c r="X96" s="37"/>
      <c r="Y96" s="37"/>
      <c r="Z96" s="37"/>
      <c r="AA96" s="37"/>
      <c r="AB96" s="37"/>
      <c r="AC96" s="37"/>
      <c r="AD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row>
    <row r="97" spans="1:84" ht="12.75" customHeight="1">
      <c r="A97" s="366" t="s">
        <v>186</v>
      </c>
      <c r="B97" s="403"/>
      <c r="C97" s="403"/>
      <c r="D97" s="403"/>
      <c r="E97" s="403"/>
      <c r="F97" s="403"/>
      <c r="G97" s="403"/>
      <c r="H97" s="403"/>
      <c r="I97" s="403"/>
      <c r="J97" s="403"/>
      <c r="K97" s="403"/>
      <c r="L97" s="403"/>
      <c r="M97" s="403"/>
      <c r="N97" s="403"/>
      <c r="O97" s="403"/>
      <c r="P97" s="403"/>
      <c r="Q97" s="403"/>
      <c r="R97" s="403"/>
      <c r="S97" s="403"/>
      <c r="T97" s="403"/>
      <c r="U97" s="403"/>
      <c r="V97" s="403"/>
      <c r="W97" s="403"/>
      <c r="X97" s="403"/>
      <c r="Y97" s="403"/>
      <c r="Z97" s="8"/>
      <c r="AB97" s="8"/>
      <c r="AC97" s="8"/>
      <c r="AD97" s="8"/>
      <c r="CF97" s="37"/>
    </row>
    <row r="98" spans="1:84" ht="12.75" customHeight="1">
      <c r="A98" s="37"/>
      <c r="B98" s="366" t="s">
        <v>183</v>
      </c>
      <c r="C98" s="403"/>
      <c r="D98" s="425">
        <f>BX17</f>
        <v>0</v>
      </c>
      <c r="E98" s="425"/>
      <c r="F98" s="425"/>
      <c r="G98" s="433" t="s">
        <v>189</v>
      </c>
      <c r="H98" s="403"/>
      <c r="I98" s="403"/>
      <c r="J98" s="425">
        <f>BY17</f>
        <v>0</v>
      </c>
      <c r="K98" s="425"/>
      <c r="L98" s="425"/>
      <c r="M98" s="368" t="s">
        <v>187</v>
      </c>
      <c r="N98" s="434"/>
      <c r="O98" s="434"/>
      <c r="P98" s="434"/>
      <c r="Q98" s="425">
        <f>BZ17</f>
        <v>0</v>
      </c>
      <c r="R98" s="425"/>
      <c r="S98" s="425"/>
      <c r="T98" s="37"/>
      <c r="U98" s="37"/>
      <c r="V98" s="37"/>
      <c r="W98" s="37"/>
      <c r="X98" s="37"/>
      <c r="Y98" s="66"/>
      <c r="Z98" s="66"/>
      <c r="AB98" s="66"/>
      <c r="AC98" s="66"/>
      <c r="AD98" s="66"/>
      <c r="CF98" s="37"/>
    </row>
    <row r="99" spans="10:12" ht="3" customHeight="1">
      <c r="J99" s="14"/>
      <c r="K99" s="14"/>
      <c r="L99" s="14"/>
    </row>
    <row r="100" spans="1:30" ht="12.75" customHeight="1">
      <c r="A100" s="340" t="s">
        <v>193</v>
      </c>
      <c r="B100" s="340"/>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112"/>
      <c r="AB100" s="112"/>
      <c r="AC100" s="112"/>
      <c r="AD100" s="112"/>
    </row>
    <row r="101" spans="1:30" ht="12.75" customHeight="1">
      <c r="A101" s="369" t="s">
        <v>185</v>
      </c>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9"/>
      <c r="AB101" s="39"/>
      <c r="AC101" s="39"/>
      <c r="AD101" s="39"/>
    </row>
    <row r="102" spans="2:12" ht="12.75" customHeight="1">
      <c r="B102" s="369" t="s">
        <v>28</v>
      </c>
      <c r="C102" s="432"/>
      <c r="D102" s="425">
        <f>CE17</f>
        <v>0</v>
      </c>
      <c r="E102" s="425"/>
      <c r="F102" s="425"/>
      <c r="G102" s="66" t="s">
        <v>504</v>
      </c>
      <c r="H102" s="153" t="s">
        <v>244</v>
      </c>
      <c r="J102" s="425">
        <f>SUM('Project List'!F8:F57)</f>
        <v>0</v>
      </c>
      <c r="K102" s="425"/>
      <c r="L102" s="425"/>
    </row>
    <row r="103" spans="8:10" ht="1.5" customHeight="1">
      <c r="H103" s="8"/>
      <c r="I103" s="8"/>
      <c r="J103" s="8"/>
    </row>
    <row r="104" spans="1:30" ht="12.75" customHeight="1">
      <c r="A104" s="340" t="s">
        <v>246</v>
      </c>
      <c r="B104" s="340"/>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112"/>
      <c r="AB104" s="112"/>
      <c r="AC104" s="112"/>
      <c r="AD104" s="112"/>
    </row>
    <row r="105" spans="1:84" ht="12.75" customHeight="1">
      <c r="A105" s="37" t="s">
        <v>185</v>
      </c>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B105" s="66"/>
      <c r="AC105" s="66"/>
      <c r="AD105" s="66"/>
      <c r="CF105" s="37"/>
    </row>
    <row r="106" spans="1:84" ht="12.75" customHeight="1">
      <c r="A106" s="433" t="s">
        <v>245</v>
      </c>
      <c r="B106" s="434"/>
      <c r="C106" s="434"/>
      <c r="D106" s="425">
        <f>CA17</f>
        <v>0</v>
      </c>
      <c r="E106" s="425"/>
      <c r="F106" s="425"/>
      <c r="G106" s="37"/>
      <c r="H106" s="430" t="s">
        <v>289</v>
      </c>
      <c r="I106" s="431"/>
      <c r="J106" s="431"/>
      <c r="K106" s="431"/>
      <c r="L106" s="431"/>
      <c r="M106" s="431"/>
      <c r="N106" s="431"/>
      <c r="O106" s="431"/>
      <c r="P106" s="431"/>
      <c r="Q106" s="431"/>
      <c r="R106" s="431"/>
      <c r="S106" s="431"/>
      <c r="T106" s="431"/>
      <c r="U106" s="431"/>
      <c r="V106" s="431"/>
      <c r="W106" s="429">
        <f>CB17</f>
        <v>0</v>
      </c>
      <c r="X106" s="429"/>
      <c r="Y106" s="429"/>
      <c r="Z106" s="253"/>
      <c r="AB106" s="253"/>
      <c r="AC106" s="253"/>
      <c r="AD106" s="253"/>
      <c r="CF106" s="37"/>
    </row>
    <row r="107" spans="1:84" ht="12.75" customHeight="1">
      <c r="A107" s="426" t="s">
        <v>280</v>
      </c>
      <c r="B107" s="403"/>
      <c r="C107" s="403"/>
      <c r="D107" s="429">
        <f>CC17</f>
        <v>0</v>
      </c>
      <c r="E107" s="425"/>
      <c r="F107" s="425"/>
      <c r="G107" s="66"/>
      <c r="H107" s="426" t="s">
        <v>247</v>
      </c>
      <c r="I107" s="428"/>
      <c r="J107" s="428"/>
      <c r="K107" s="428"/>
      <c r="L107" s="428"/>
      <c r="M107" s="428"/>
      <c r="N107" s="429">
        <f>CD17</f>
        <v>0</v>
      </c>
      <c r="O107" s="425"/>
      <c r="P107" s="425"/>
      <c r="Q107" s="37"/>
      <c r="R107" s="37"/>
      <c r="S107" s="370" t="s">
        <v>505</v>
      </c>
      <c r="T107" s="370"/>
      <c r="U107" s="370"/>
      <c r="V107" s="37" t="s">
        <v>506</v>
      </c>
      <c r="W107" s="427">
        <f>IF(U16=0,0,W106/U16)</f>
        <v>0</v>
      </c>
      <c r="X107" s="427"/>
      <c r="Y107" s="427"/>
      <c r="Z107" s="254"/>
      <c r="AB107" s="254"/>
      <c r="AC107" s="254"/>
      <c r="AD107" s="254"/>
      <c r="AF107" s="58" t="s">
        <v>281</v>
      </c>
      <c r="AG107" s="31" t="s">
        <v>282</v>
      </c>
      <c r="CF107" s="37"/>
    </row>
    <row r="108" spans="1:84" ht="1.5" customHeight="1">
      <c r="A108" s="37"/>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B108" s="66"/>
      <c r="AC108" s="66"/>
      <c r="AD108" s="66"/>
      <c r="CF108" s="37"/>
    </row>
    <row r="109" spans="1:33" ht="12.75" customHeight="1">
      <c r="A109" s="335" t="s">
        <v>463</v>
      </c>
      <c r="B109" s="336"/>
      <c r="C109" s="336"/>
      <c r="D109" s="336"/>
      <c r="E109" s="336"/>
      <c r="F109" s="336"/>
      <c r="G109" s="336"/>
      <c r="H109" s="336"/>
      <c r="I109" s="336"/>
      <c r="J109" s="336"/>
      <c r="K109" s="336"/>
      <c r="L109" s="336"/>
      <c r="M109" s="336"/>
      <c r="N109" s="336"/>
      <c r="O109" s="336"/>
      <c r="P109" s="336"/>
      <c r="Q109" s="336"/>
      <c r="R109" s="336"/>
      <c r="S109" s="336"/>
      <c r="T109" s="336"/>
      <c r="U109" s="336"/>
      <c r="V109" s="336"/>
      <c r="W109" s="336"/>
      <c r="X109" s="336"/>
      <c r="Y109" s="336"/>
      <c r="Z109" s="244"/>
      <c r="AB109" s="244"/>
      <c r="AC109" s="244"/>
      <c r="AD109" s="244"/>
      <c r="AF109" s="217" t="s">
        <v>385</v>
      </c>
      <c r="AG109" s="218" t="s">
        <v>386</v>
      </c>
    </row>
    <row r="110" spans="1:84" ht="12.75" customHeight="1">
      <c r="A110" s="356" t="s">
        <v>272</v>
      </c>
      <c r="B110" s="356"/>
      <c r="C110" s="356"/>
      <c r="D110" s="356"/>
      <c r="E110" s="356"/>
      <c r="F110" s="356"/>
      <c r="G110" s="356"/>
      <c r="H110" s="356"/>
      <c r="I110" s="356"/>
      <c r="J110" s="356"/>
      <c r="K110" s="356"/>
      <c r="L110" s="356"/>
      <c r="M110" s="356"/>
      <c r="N110" s="356"/>
      <c r="O110" s="356"/>
      <c r="P110" s="194"/>
      <c r="Q110" s="356" t="s">
        <v>273</v>
      </c>
      <c r="R110" s="356"/>
      <c r="S110" s="356"/>
      <c r="T110" s="356"/>
      <c r="U110" s="356"/>
      <c r="V110" s="356"/>
      <c r="W110" s="356"/>
      <c r="X110" s="356"/>
      <c r="Y110" s="356"/>
      <c r="Z110" s="245"/>
      <c r="AB110" s="245"/>
      <c r="AC110" s="245"/>
      <c r="AD110" s="245"/>
      <c r="AF110" s="193"/>
      <c r="CF110" s="37"/>
    </row>
    <row r="111" spans="1:95" s="62" customFormat="1" ht="12.75" customHeight="1">
      <c r="A111" s="259">
        <v>5</v>
      </c>
      <c r="B111" s="260">
        <v>1</v>
      </c>
      <c r="C111" s="260">
        <v>1</v>
      </c>
      <c r="D111" s="260">
        <v>1</v>
      </c>
      <c r="E111" s="260">
        <v>2</v>
      </c>
      <c r="F111" s="260">
        <v>4</v>
      </c>
      <c r="G111" s="260">
        <v>1</v>
      </c>
      <c r="H111" s="260">
        <v>1</v>
      </c>
      <c r="I111" s="260">
        <v>1</v>
      </c>
      <c r="J111" s="260">
        <v>3</v>
      </c>
      <c r="K111" s="260">
        <v>1</v>
      </c>
      <c r="L111" s="260">
        <v>1</v>
      </c>
      <c r="M111" s="260">
        <v>1</v>
      </c>
      <c r="N111" s="260">
        <v>1</v>
      </c>
      <c r="O111" s="261">
        <v>1</v>
      </c>
      <c r="P111" s="256"/>
      <c r="Q111" s="259">
        <v>2</v>
      </c>
      <c r="R111" s="260">
        <v>2</v>
      </c>
      <c r="S111" s="260">
        <v>2</v>
      </c>
      <c r="T111" s="260">
        <v>1</v>
      </c>
      <c r="U111" s="260">
        <v>2</v>
      </c>
      <c r="V111" s="260">
        <v>1</v>
      </c>
      <c r="W111" s="260">
        <v>2</v>
      </c>
      <c r="X111" s="260">
        <v>2</v>
      </c>
      <c r="Y111" s="261">
        <v>2</v>
      </c>
      <c r="Z111" s="206"/>
      <c r="AA111" s="31"/>
      <c r="AB111" s="206"/>
      <c r="AC111" s="206"/>
      <c r="AD111" s="206"/>
      <c r="AF111" s="257"/>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G111" s="31"/>
      <c r="CH111" s="31"/>
      <c r="CI111" s="31"/>
      <c r="CJ111" s="31"/>
      <c r="CK111" s="31"/>
      <c r="CL111" s="31"/>
      <c r="CM111" s="31"/>
      <c r="CN111" s="31"/>
      <c r="CO111" s="31"/>
      <c r="CP111" s="31"/>
      <c r="CQ111" s="31"/>
    </row>
    <row r="112" spans="1:95" s="62" customFormat="1" ht="12.75" customHeight="1">
      <c r="A112" s="195" t="s">
        <v>256</v>
      </c>
      <c r="B112" s="149" t="s">
        <v>257</v>
      </c>
      <c r="C112" s="189" t="s">
        <v>258</v>
      </c>
      <c r="D112" s="189" t="s">
        <v>259</v>
      </c>
      <c r="E112" s="189" t="s">
        <v>260</v>
      </c>
      <c r="F112" s="189" t="s">
        <v>261</v>
      </c>
      <c r="G112" s="189" t="s">
        <v>262</v>
      </c>
      <c r="H112" s="189" t="s">
        <v>263</v>
      </c>
      <c r="I112" s="189" t="s">
        <v>264</v>
      </c>
      <c r="J112" s="189">
        <v>3</v>
      </c>
      <c r="K112" s="189" t="s">
        <v>265</v>
      </c>
      <c r="L112" s="189" t="s">
        <v>266</v>
      </c>
      <c r="M112" s="189" t="s">
        <v>267</v>
      </c>
      <c r="N112" s="189" t="s">
        <v>268</v>
      </c>
      <c r="O112" s="148" t="s">
        <v>269</v>
      </c>
      <c r="P112" s="26"/>
      <c r="Q112" s="149">
        <v>1</v>
      </c>
      <c r="R112" s="189">
        <v>2</v>
      </c>
      <c r="S112" s="189" t="s">
        <v>270</v>
      </c>
      <c r="T112" s="189" t="s">
        <v>271</v>
      </c>
      <c r="U112" s="189" t="s">
        <v>265</v>
      </c>
      <c r="V112" s="189" t="s">
        <v>266</v>
      </c>
      <c r="W112" s="189">
        <v>5</v>
      </c>
      <c r="X112" s="189">
        <v>6</v>
      </c>
      <c r="Y112" s="148">
        <v>7</v>
      </c>
      <c r="Z112" s="27"/>
      <c r="AA112" s="31"/>
      <c r="AB112" s="27"/>
      <c r="AC112" s="27"/>
      <c r="AD112" s="27"/>
      <c r="AE112" s="26"/>
      <c r="AF112" s="193"/>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G112" s="31"/>
      <c r="CH112" s="31"/>
      <c r="CI112" s="31"/>
      <c r="CJ112" s="31"/>
      <c r="CK112" s="31"/>
      <c r="CL112" s="31"/>
      <c r="CM112" s="31"/>
      <c r="CN112" s="31"/>
      <c r="CO112" s="31"/>
      <c r="CP112" s="31"/>
      <c r="CQ112" s="31"/>
    </row>
    <row r="113" spans="1:95" s="62" customFormat="1" ht="12.75" customHeight="1">
      <c r="A113" s="196">
        <f>IF(J27&gt;24,5,IF(J27&gt;19,4,IF(J27&gt;14,3,IF(J27&gt;9,2,IF(J27&gt;4,1,0)))))</f>
        <v>0</v>
      </c>
      <c r="B113" s="197">
        <f>IF(V26&gt;5,1,0)</f>
        <v>0</v>
      </c>
      <c r="C113" s="198">
        <f>IF(J26="Yes",1,0)</f>
        <v>0</v>
      </c>
      <c r="D113" s="198">
        <f>IF(V28&gt;0,1,0)</f>
        <v>0</v>
      </c>
      <c r="E113" s="198">
        <f>IF(J28&gt;9,2,IF(J28&gt;4,1,IF(J28&lt;5,0)))</f>
        <v>0</v>
      </c>
      <c r="F113" s="198">
        <f>IF(V25&gt;79%,4,IF(V25&gt;59%,3,IF(V25&gt;39%,1,0)))</f>
        <v>0</v>
      </c>
      <c r="G113" s="198">
        <f>IF(J32="Yes",1,0)</f>
        <v>0</v>
      </c>
      <c r="H113" s="198">
        <f>IF(J33="Yes",1,0)</f>
        <v>0</v>
      </c>
      <c r="I113" s="198">
        <f>IF(V48="Yes",1,0)</f>
        <v>0</v>
      </c>
      <c r="J113" s="198">
        <f>IF(R36&lt;&gt;"Sept.: None",3,IF(V36&lt;&gt;"October: None",IF(V36-AF109&lt;0,3,IF(V36-AF109&gt;0,2,0)),IF(B37&lt;&gt;"Nov.: None",2,IF(F37=AG109,2,0))))</f>
        <v>0</v>
      </c>
      <c r="K113" s="198">
        <f>IF(J41="Yes",1,0)</f>
        <v>0</v>
      </c>
      <c r="L113" s="198">
        <f>IF(V41="Yes",1,0)</f>
        <v>0</v>
      </c>
      <c r="M113" s="198">
        <f>IF(J42="Yes",1,0)</f>
        <v>0</v>
      </c>
      <c r="N113" s="198">
        <f>IF(V47&gt;5,1,0)</f>
        <v>0</v>
      </c>
      <c r="O113" s="199">
        <f>IF(F49="",0,1)</f>
        <v>0</v>
      </c>
      <c r="P113" s="27"/>
      <c r="Q113" s="197">
        <f>IF(V53="Yes",2,0)</f>
        <v>0</v>
      </c>
      <c r="R113" s="198">
        <f>IF(V54="Yes",2,0)</f>
        <v>0</v>
      </c>
      <c r="S113" s="198">
        <f>IF(L59&gt;1,2,IF(L59=1,1,0))</f>
        <v>0</v>
      </c>
      <c r="T113" s="198">
        <f>IF(X57="Yes",1,0)</f>
        <v>0</v>
      </c>
      <c r="U113" s="62">
        <f>IF(L58&gt;1,2,IF(L58=1,1,0))</f>
        <v>0</v>
      </c>
      <c r="V113" s="198">
        <f>IF(W57="Yes",1,0)</f>
        <v>0</v>
      </c>
      <c r="W113" s="198">
        <f>IF(V28&gt;2,2,IF(V28&gt;0,1,0))</f>
        <v>0</v>
      </c>
      <c r="X113" s="198">
        <f>IF(V62&gt;4,2,IF(V62&gt;2,1,0))</f>
        <v>0</v>
      </c>
      <c r="Y113" s="199">
        <f>IF(Y16&gt;9,2,IF(Y16&gt;4,1,0))</f>
        <v>0</v>
      </c>
      <c r="Z113" s="27"/>
      <c r="AA113" s="31"/>
      <c r="AB113" s="27"/>
      <c r="AC113" s="27"/>
      <c r="AD113" s="27"/>
      <c r="AE113" s="26"/>
      <c r="AF113" s="193"/>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G113" s="31"/>
      <c r="CH113" s="31"/>
      <c r="CI113" s="31"/>
      <c r="CJ113" s="31"/>
      <c r="CK113" s="31"/>
      <c r="CL113" s="31"/>
      <c r="CM113" s="31"/>
      <c r="CN113" s="31"/>
      <c r="CO113" s="31"/>
      <c r="CP113" s="31"/>
      <c r="CQ113" s="31"/>
    </row>
    <row r="114" spans="1:95" s="184" customFormat="1" ht="12.75" customHeight="1">
      <c r="A114" s="356" t="s">
        <v>274</v>
      </c>
      <c r="B114" s="356"/>
      <c r="C114" s="356"/>
      <c r="D114" s="356"/>
      <c r="E114" s="356"/>
      <c r="F114" s="356"/>
      <c r="G114" s="356"/>
      <c r="H114" s="356"/>
      <c r="I114" s="356"/>
      <c r="J114" s="356" t="s">
        <v>278</v>
      </c>
      <c r="K114" s="357"/>
      <c r="L114" s="357"/>
      <c r="M114" s="357"/>
      <c r="N114" s="357"/>
      <c r="O114" s="357"/>
      <c r="P114" s="357"/>
      <c r="Q114" s="357"/>
      <c r="R114" s="356" t="s">
        <v>254</v>
      </c>
      <c r="S114" s="356"/>
      <c r="T114" s="356"/>
      <c r="U114" s="356"/>
      <c r="V114" s="356"/>
      <c r="W114" s="356"/>
      <c r="X114" s="356"/>
      <c r="Y114" s="356"/>
      <c r="Z114" s="245"/>
      <c r="AA114" s="181"/>
      <c r="AB114" s="245"/>
      <c r="AC114" s="245"/>
      <c r="AD114" s="245"/>
      <c r="AF114" s="181"/>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81"/>
      <c r="BU114" s="181"/>
      <c r="BV114" s="181"/>
      <c r="BW114" s="181"/>
      <c r="BX114" s="181"/>
      <c r="BY114" s="181"/>
      <c r="BZ114" s="181"/>
      <c r="CA114" s="181"/>
      <c r="CB114" s="181"/>
      <c r="CC114" s="181"/>
      <c r="CD114" s="181"/>
      <c r="CE114" s="181"/>
      <c r="CG114" s="181"/>
      <c r="CH114" s="181"/>
      <c r="CI114" s="181"/>
      <c r="CJ114" s="181"/>
      <c r="CK114" s="181"/>
      <c r="CL114" s="181"/>
      <c r="CM114" s="181"/>
      <c r="CN114" s="181"/>
      <c r="CO114" s="181"/>
      <c r="CP114" s="181"/>
      <c r="CQ114" s="181"/>
    </row>
    <row r="115" spans="1:95" s="26" customFormat="1" ht="12.75" customHeight="1">
      <c r="A115" s="259">
        <v>1</v>
      </c>
      <c r="B115" s="260">
        <v>1</v>
      </c>
      <c r="C115" s="260">
        <v>1</v>
      </c>
      <c r="D115" s="260">
        <v>4</v>
      </c>
      <c r="E115" s="260">
        <v>5</v>
      </c>
      <c r="F115" s="260">
        <v>1</v>
      </c>
      <c r="G115" s="260">
        <v>1</v>
      </c>
      <c r="H115" s="261">
        <v>1</v>
      </c>
      <c r="I115" s="206"/>
      <c r="J115" s="259">
        <v>2</v>
      </c>
      <c r="K115" s="262">
        <v>2</v>
      </c>
      <c r="L115" s="262">
        <v>3</v>
      </c>
      <c r="M115" s="262">
        <v>1</v>
      </c>
      <c r="N115" s="262">
        <v>2</v>
      </c>
      <c r="O115" s="262">
        <v>2</v>
      </c>
      <c r="P115" s="263">
        <v>2</v>
      </c>
      <c r="Q115" s="258"/>
      <c r="R115" s="259">
        <v>50</v>
      </c>
      <c r="S115" s="260">
        <v>60</v>
      </c>
      <c r="T115" s="261">
        <v>20</v>
      </c>
      <c r="U115" s="206"/>
      <c r="V115" s="206"/>
      <c r="W115" s="206"/>
      <c r="X115" s="353">
        <f>SUM(A111:Y111)+SUM(A115:T115)</f>
        <v>200</v>
      </c>
      <c r="Y115" s="353"/>
      <c r="Z115" s="206"/>
      <c r="AA115" s="178"/>
      <c r="AB115" s="206"/>
      <c r="AC115" s="206"/>
      <c r="AD115" s="206"/>
      <c r="AF115" s="178"/>
      <c r="AG115" s="178"/>
      <c r="AH115" s="178"/>
      <c r="AI115" s="178"/>
      <c r="AJ115" s="178"/>
      <c r="AK115" s="178"/>
      <c r="AL115" s="178"/>
      <c r="AM115" s="178"/>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78"/>
      <c r="BV115" s="178"/>
      <c r="BW115" s="178"/>
      <c r="BX115" s="178"/>
      <c r="BY115" s="178"/>
      <c r="BZ115" s="178"/>
      <c r="CA115" s="178"/>
      <c r="CB115" s="178"/>
      <c r="CC115" s="178"/>
      <c r="CD115" s="178"/>
      <c r="CE115" s="178"/>
      <c r="CG115" s="178"/>
      <c r="CH115" s="178"/>
      <c r="CI115" s="178"/>
      <c r="CJ115" s="178"/>
      <c r="CK115" s="178"/>
      <c r="CL115" s="178"/>
      <c r="CM115" s="178"/>
      <c r="CN115" s="178"/>
      <c r="CO115" s="178"/>
      <c r="CP115" s="178"/>
      <c r="CQ115" s="178"/>
    </row>
    <row r="116" spans="1:95" s="62" customFormat="1" ht="12.75" customHeight="1">
      <c r="A116" s="195">
        <v>1</v>
      </c>
      <c r="B116" s="195">
        <v>2</v>
      </c>
      <c r="C116" s="200">
        <v>3</v>
      </c>
      <c r="D116" s="200">
        <v>4</v>
      </c>
      <c r="E116" s="200">
        <v>5</v>
      </c>
      <c r="F116" s="200" t="s">
        <v>275</v>
      </c>
      <c r="G116" s="200" t="s">
        <v>276</v>
      </c>
      <c r="H116" s="201" t="s">
        <v>277</v>
      </c>
      <c r="I116" s="26"/>
      <c r="J116" s="195">
        <v>1</v>
      </c>
      <c r="K116" s="200">
        <v>2</v>
      </c>
      <c r="L116" s="200">
        <v>3</v>
      </c>
      <c r="M116" s="200">
        <v>4</v>
      </c>
      <c r="N116" s="189">
        <v>5</v>
      </c>
      <c r="O116" s="189">
        <v>6</v>
      </c>
      <c r="P116" s="148">
        <v>7</v>
      </c>
      <c r="Q116" s="27"/>
      <c r="R116" s="149" t="s">
        <v>249</v>
      </c>
      <c r="S116" s="189" t="s">
        <v>250</v>
      </c>
      <c r="T116" s="148" t="s">
        <v>251</v>
      </c>
      <c r="U116" s="27"/>
      <c r="V116" s="27"/>
      <c r="W116" s="27"/>
      <c r="X116" s="27"/>
      <c r="Y116" s="27"/>
      <c r="Z116" s="27"/>
      <c r="AA116" s="31"/>
      <c r="AB116" s="27"/>
      <c r="AC116" s="27"/>
      <c r="AD116" s="27"/>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G116" s="31"/>
      <c r="CH116" s="31"/>
      <c r="CI116" s="31"/>
      <c r="CJ116" s="31"/>
      <c r="CK116" s="31"/>
      <c r="CL116" s="31"/>
      <c r="CM116" s="31"/>
      <c r="CN116" s="31"/>
      <c r="CO116" s="31"/>
      <c r="CP116" s="31"/>
      <c r="CQ116" s="31"/>
    </row>
    <row r="117" spans="1:95" s="62" customFormat="1" ht="12.75" customHeight="1">
      <c r="A117" s="202">
        <f>IF(K66="Yes",1,0)</f>
        <v>0</v>
      </c>
      <c r="B117" s="203">
        <f>IF(V57="Yes",1,0)</f>
        <v>0</v>
      </c>
      <c r="C117" s="204">
        <f>IF(K67="Yes",1,0)</f>
        <v>0</v>
      </c>
      <c r="D117" s="198">
        <f>IF(AU19=0,0,IF(AU19&gt;1,4,IF(AU=1,2)))</f>
        <v>0</v>
      </c>
      <c r="E117" s="198">
        <f>IF(V73="50% and higher",5,IF(V73="40%-49%",4,IF(V73="30%-39%",3,IF(V73="20%-29%",2,IF(V73="10%-19%",1,0)))))</f>
        <v>0</v>
      </c>
      <c r="F117" s="204">
        <f>IF(K75="Yes",1,0)</f>
        <v>0</v>
      </c>
      <c r="G117" s="204">
        <f>IF(V76="Yes",1,0)</f>
        <v>0</v>
      </c>
      <c r="H117" s="205">
        <f>IF(K76="Yes",1,0)</f>
        <v>0</v>
      </c>
      <c r="I117" s="26"/>
      <c r="J117" s="203">
        <f>IF(V80&gt;14,2,0)</f>
        <v>0</v>
      </c>
      <c r="K117" s="204">
        <f>IF(V81&gt;14,2,0)</f>
        <v>0</v>
      </c>
      <c r="L117" s="204">
        <f>IF(V82&gt;0,3,0)</f>
        <v>0</v>
      </c>
      <c r="M117" s="204">
        <f>IF(I20="Yes",1,0)</f>
        <v>0</v>
      </c>
      <c r="N117" s="198">
        <f>IF(V85&gt;0,2,0)</f>
        <v>0</v>
      </c>
      <c r="O117" s="198">
        <f>IF(V86="Yes",2,0)</f>
        <v>0</v>
      </c>
      <c r="P117" s="199">
        <f>IF(V88="Yes",2,0)</f>
        <v>0</v>
      </c>
      <c r="Q117" s="27"/>
      <c r="R117" s="197">
        <f>IF(D93&gt;49,50,IF(D93&lt;50,D93,0))</f>
        <v>0</v>
      </c>
      <c r="S117" s="198">
        <f>IF(J102&gt;59,60,IF(J102&lt;59,J102,0))</f>
        <v>0</v>
      </c>
      <c r="T117" s="199">
        <f>IF(W107&gt;19,20,IF(W107&gt;=0,W107,IF(W107="",0)))</f>
        <v>0</v>
      </c>
      <c r="U117" s="27"/>
      <c r="V117" s="27"/>
      <c r="W117" s="27"/>
      <c r="X117" s="27"/>
      <c r="Y117" s="27"/>
      <c r="Z117" s="27"/>
      <c r="AA117" s="31"/>
      <c r="AB117" s="27"/>
      <c r="AC117" s="27"/>
      <c r="AD117" s="27"/>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G117" s="31"/>
      <c r="CH117" s="31"/>
      <c r="CI117" s="31"/>
      <c r="CJ117" s="31"/>
      <c r="CK117" s="31"/>
      <c r="CL117" s="31"/>
      <c r="CM117" s="31"/>
      <c r="CN117" s="31"/>
      <c r="CO117" s="31"/>
      <c r="CP117" s="31"/>
      <c r="CQ117" s="31"/>
    </row>
    <row r="118" spans="1:84" ht="12.75" customHeight="1" thickBot="1">
      <c r="A118" s="184"/>
      <c r="B118" s="184"/>
      <c r="C118" s="184"/>
      <c r="D118" s="424" t="s">
        <v>253</v>
      </c>
      <c r="E118" s="424"/>
      <c r="F118" s="424"/>
      <c r="G118" s="424"/>
      <c r="H118" s="424" t="s">
        <v>254</v>
      </c>
      <c r="I118" s="424"/>
      <c r="J118" s="424"/>
      <c r="K118" s="184"/>
      <c r="L118" s="184"/>
      <c r="M118" s="37"/>
      <c r="N118" s="37"/>
      <c r="O118" s="37"/>
      <c r="P118" s="37"/>
      <c r="Q118" s="37"/>
      <c r="R118" s="37"/>
      <c r="S118" s="37"/>
      <c r="T118" s="69"/>
      <c r="U118" s="37"/>
      <c r="V118" s="37"/>
      <c r="W118" s="37"/>
      <c r="X118" s="37"/>
      <c r="Y118" s="69"/>
      <c r="Z118" s="69"/>
      <c r="AB118" s="69"/>
      <c r="AC118" s="69"/>
      <c r="AD118" s="69"/>
      <c r="CF118" s="37"/>
    </row>
    <row r="119" spans="1:84" ht="12.75" customHeight="1">
      <c r="A119" s="333" t="s">
        <v>248</v>
      </c>
      <c r="B119" s="333"/>
      <c r="C119" s="334"/>
      <c r="D119" s="206" t="s">
        <v>249</v>
      </c>
      <c r="E119" s="206" t="s">
        <v>250</v>
      </c>
      <c r="F119" s="206" t="s">
        <v>251</v>
      </c>
      <c r="G119" s="206" t="s">
        <v>252</v>
      </c>
      <c r="H119" s="206" t="s">
        <v>249</v>
      </c>
      <c r="I119" s="206" t="s">
        <v>250</v>
      </c>
      <c r="J119" s="206" t="s">
        <v>251</v>
      </c>
      <c r="K119" s="27"/>
      <c r="L119" s="37"/>
      <c r="M119" s="37"/>
      <c r="N119" s="37"/>
      <c r="O119" s="37"/>
      <c r="P119" s="37"/>
      <c r="Q119" s="37"/>
      <c r="R119" s="37"/>
      <c r="S119" s="37"/>
      <c r="T119" s="37"/>
      <c r="U119" s="319">
        <f>SUM(D121:J121)</f>
        <v>0</v>
      </c>
      <c r="V119" s="255"/>
      <c r="W119" s="255"/>
      <c r="X119" s="191"/>
      <c r="Y119" s="66"/>
      <c r="Z119" s="66"/>
      <c r="AB119" s="66"/>
      <c r="AC119" s="66"/>
      <c r="AD119" s="66"/>
      <c r="CF119" s="37"/>
    </row>
    <row r="120" spans="1:84" ht="12.75" customHeight="1">
      <c r="A120" s="333" t="s">
        <v>255</v>
      </c>
      <c r="B120" s="333"/>
      <c r="C120" s="334"/>
      <c r="D120" s="207">
        <v>25</v>
      </c>
      <c r="E120" s="208">
        <v>16</v>
      </c>
      <c r="F120" s="208">
        <v>15</v>
      </c>
      <c r="G120" s="208">
        <v>14</v>
      </c>
      <c r="H120" s="208">
        <v>50</v>
      </c>
      <c r="I120" s="208">
        <v>60</v>
      </c>
      <c r="J120" s="208">
        <v>20</v>
      </c>
      <c r="K120" s="209">
        <f>SUM(D120:J120)</f>
        <v>200</v>
      </c>
      <c r="L120" s="66"/>
      <c r="M120" s="37"/>
      <c r="N120" s="37"/>
      <c r="O120" s="37"/>
      <c r="P120" s="37"/>
      <c r="Q120" s="37"/>
      <c r="R120" s="37"/>
      <c r="S120" s="37"/>
      <c r="T120" s="37"/>
      <c r="U120" s="158"/>
      <c r="V120" s="159"/>
      <c r="W120" s="159"/>
      <c r="X120" s="420"/>
      <c r="Y120" s="66"/>
      <c r="Z120" s="66"/>
      <c r="AB120" s="66"/>
      <c r="AC120" s="66"/>
      <c r="AD120" s="66"/>
      <c r="CF120" s="37"/>
    </row>
    <row r="121" spans="1:24" ht="12.75" customHeight="1" thickBot="1">
      <c r="A121" s="333" t="s">
        <v>279</v>
      </c>
      <c r="B121" s="337"/>
      <c r="C121" s="338"/>
      <c r="D121" s="197">
        <f>SUM(A113:O113)</f>
        <v>0</v>
      </c>
      <c r="E121" s="198">
        <f>SUM(Q113:Y113)</f>
        <v>0</v>
      </c>
      <c r="F121" s="198">
        <f>SUM(A117:H117)</f>
        <v>0</v>
      </c>
      <c r="G121" s="198">
        <f>SUM(J117:P117)</f>
        <v>0</v>
      </c>
      <c r="H121" s="198">
        <f>R117</f>
        <v>0</v>
      </c>
      <c r="I121" s="198">
        <f>S117</f>
        <v>0</v>
      </c>
      <c r="J121" s="198">
        <f>T117</f>
        <v>0</v>
      </c>
      <c r="K121" s="199">
        <f>SUM(D121:J121)</f>
        <v>0</v>
      </c>
      <c r="L121" s="66"/>
      <c r="U121" s="421"/>
      <c r="V121" s="422"/>
      <c r="W121" s="422"/>
      <c r="X121" s="423"/>
    </row>
    <row r="123" spans="1:85" ht="12.75" customHeight="1">
      <c r="A123" s="37"/>
      <c r="B123" s="66"/>
      <c r="C123" s="66"/>
      <c r="D123" s="66"/>
      <c r="E123" s="66"/>
      <c r="F123" s="66"/>
      <c r="G123" s="66"/>
      <c r="H123" s="66"/>
      <c r="I123" s="66"/>
      <c r="J123" s="66"/>
      <c r="K123" s="66"/>
      <c r="L123" s="66"/>
      <c r="M123" s="66"/>
      <c r="N123" s="66"/>
      <c r="O123" s="66"/>
      <c r="P123" s="66"/>
      <c r="Q123" s="66"/>
      <c r="R123" s="66"/>
      <c r="S123" s="66"/>
      <c r="T123" s="66"/>
      <c r="U123" s="154"/>
      <c r="V123" s="210"/>
      <c r="W123" s="162"/>
      <c r="X123" s="162"/>
      <c r="Y123" s="154"/>
      <c r="Z123" s="154"/>
      <c r="AA123" s="37"/>
      <c r="AB123" s="154"/>
      <c r="AC123" s="154"/>
      <c r="AD123" s="154"/>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1"/>
    </row>
    <row r="124" spans="2:95" s="156" customFormat="1" ht="12.75" customHeight="1">
      <c r="B124" s="160"/>
      <c r="C124" s="160"/>
      <c r="D124" s="160"/>
      <c r="E124" s="160"/>
      <c r="F124" s="160"/>
      <c r="G124" s="160"/>
      <c r="H124" s="160"/>
      <c r="I124" s="160"/>
      <c r="J124" s="160"/>
      <c r="K124" s="160"/>
      <c r="L124" s="160"/>
      <c r="M124" s="160"/>
      <c r="N124" s="160"/>
      <c r="O124" s="160"/>
      <c r="P124" s="160"/>
      <c r="Q124" s="160"/>
      <c r="R124" s="160"/>
      <c r="S124" s="160"/>
      <c r="T124" s="160"/>
      <c r="U124" s="160"/>
      <c r="V124" s="211"/>
      <c r="W124" s="212"/>
      <c r="X124" s="212"/>
      <c r="Y124" s="160"/>
      <c r="Z124" s="160"/>
      <c r="AB124" s="160"/>
      <c r="AC124" s="160"/>
      <c r="AD124" s="160"/>
      <c r="AF124" s="175"/>
      <c r="CG124" s="36"/>
      <c r="CH124" s="175"/>
      <c r="CI124" s="175"/>
      <c r="CJ124" s="175"/>
      <c r="CK124" s="175"/>
      <c r="CL124" s="175"/>
      <c r="CM124" s="175"/>
      <c r="CN124" s="175"/>
      <c r="CO124" s="175"/>
      <c r="CP124" s="175"/>
      <c r="CQ124" s="175"/>
    </row>
    <row r="125" spans="1:84" ht="12.75" customHeight="1">
      <c r="A125" s="37"/>
      <c r="B125" s="66"/>
      <c r="C125" s="66"/>
      <c r="D125" s="66"/>
      <c r="E125" s="66"/>
      <c r="F125" s="66"/>
      <c r="G125" s="66"/>
      <c r="H125" s="66"/>
      <c r="I125" s="66"/>
      <c r="J125" s="66"/>
      <c r="K125" s="66"/>
      <c r="L125" s="66"/>
      <c r="M125" s="66"/>
      <c r="N125" s="66"/>
      <c r="O125" s="66"/>
      <c r="P125" s="66"/>
      <c r="Q125" s="66"/>
      <c r="R125" s="66"/>
      <c r="S125" s="66"/>
      <c r="T125" s="66"/>
      <c r="U125" s="154"/>
      <c r="V125" s="162"/>
      <c r="W125" s="162"/>
      <c r="X125" s="162"/>
      <c r="Y125" s="154"/>
      <c r="Z125" s="154"/>
      <c r="AA125" s="37"/>
      <c r="AB125" s="154"/>
      <c r="AC125" s="154"/>
      <c r="AD125" s="154"/>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row>
    <row r="126" spans="1:84" ht="12.75" customHeight="1">
      <c r="A126" s="37"/>
      <c r="B126" s="66"/>
      <c r="C126" s="66"/>
      <c r="D126" s="66"/>
      <c r="E126" s="66"/>
      <c r="F126" s="66"/>
      <c r="G126" s="66"/>
      <c r="H126" s="66"/>
      <c r="I126" s="66"/>
      <c r="J126" s="66"/>
      <c r="K126" s="66"/>
      <c r="L126" s="66"/>
      <c r="M126" s="66"/>
      <c r="N126" s="66"/>
      <c r="O126" s="66"/>
      <c r="P126" s="66"/>
      <c r="Q126" s="66"/>
      <c r="R126" s="66"/>
      <c r="S126" s="66"/>
      <c r="T126" s="66"/>
      <c r="U126" s="154"/>
      <c r="V126" s="162"/>
      <c r="W126" s="162"/>
      <c r="X126" s="162"/>
      <c r="Y126" s="154"/>
      <c r="Z126" s="154"/>
      <c r="AA126" s="37"/>
      <c r="AB126" s="154"/>
      <c r="AC126" s="154"/>
      <c r="AD126" s="154"/>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row>
    <row r="127" spans="1:84" ht="12.75" customHeight="1">
      <c r="A127" s="37"/>
      <c r="B127" s="66"/>
      <c r="C127" s="66"/>
      <c r="D127" s="66"/>
      <c r="E127" s="66"/>
      <c r="F127" s="66"/>
      <c r="G127" s="66"/>
      <c r="H127" s="66"/>
      <c r="I127" s="66"/>
      <c r="J127" s="66"/>
      <c r="K127" s="66"/>
      <c r="L127" s="66"/>
      <c r="M127" s="66"/>
      <c r="N127" s="66"/>
      <c r="O127" s="66"/>
      <c r="P127" s="66"/>
      <c r="Q127" s="66"/>
      <c r="R127" s="66"/>
      <c r="S127" s="66"/>
      <c r="T127" s="66"/>
      <c r="U127" s="154"/>
      <c r="V127" s="154"/>
      <c r="W127" s="154"/>
      <c r="X127" s="154"/>
      <c r="Y127" s="154"/>
      <c r="Z127" s="154"/>
      <c r="AA127" s="37"/>
      <c r="AB127" s="154"/>
      <c r="AC127" s="154"/>
      <c r="AD127" s="154"/>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row>
    <row r="128" spans="1:85" ht="12.75" customHeight="1">
      <c r="A128" s="37"/>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37"/>
      <c r="AB128" s="66"/>
      <c r="AC128" s="66"/>
      <c r="AD128" s="66"/>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177"/>
    </row>
    <row r="129" spans="2:95" s="37" customFormat="1" ht="11.25">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B129" s="66"/>
      <c r="AC129" s="66"/>
      <c r="AD129" s="66"/>
      <c r="AF129" s="58"/>
      <c r="CG129" s="58"/>
      <c r="CH129" s="58"/>
      <c r="CI129" s="58"/>
      <c r="CJ129" s="58"/>
      <c r="CK129" s="58"/>
      <c r="CL129" s="58"/>
      <c r="CM129" s="58"/>
      <c r="CN129" s="58"/>
      <c r="CO129" s="58"/>
      <c r="CP129" s="58"/>
      <c r="CQ129" s="58"/>
    </row>
    <row r="130" ht="12.75">
      <c r="CG130" s="181"/>
    </row>
    <row r="131" ht="12.75">
      <c r="CG131" s="181"/>
    </row>
    <row r="140" spans="33:72" ht="12.75">
      <c r="AG140" s="58"/>
      <c r="BT140" s="31"/>
    </row>
    <row r="141" spans="33:72" ht="12.75">
      <c r="AG141" s="58"/>
      <c r="BT141" s="31"/>
    </row>
  </sheetData>
  <sheetProtection password="CC76" sheet="1" formatRows="0" selectLockedCells="1"/>
  <mergeCells count="244">
    <mergeCell ref="A56:Y56"/>
    <mergeCell ref="B57:J57"/>
    <mergeCell ref="A101:Y101"/>
    <mergeCell ref="W94:Y94"/>
    <mergeCell ref="P94:V94"/>
    <mergeCell ref="D94:I94"/>
    <mergeCell ref="D95:I95"/>
    <mergeCell ref="D98:F98"/>
    <mergeCell ref="A97:Y97"/>
    <mergeCell ref="J95:L95"/>
    <mergeCell ref="P95:V95"/>
    <mergeCell ref="A100:Y100"/>
    <mergeCell ref="V66:X66"/>
    <mergeCell ref="B86:U86"/>
    <mergeCell ref="B88:U88"/>
    <mergeCell ref="V86:X86"/>
    <mergeCell ref="A84:Y84"/>
    <mergeCell ref="A91:Y91"/>
    <mergeCell ref="A92:Y92"/>
    <mergeCell ref="O57:U57"/>
    <mergeCell ref="O58:U58"/>
    <mergeCell ref="B58:J58"/>
    <mergeCell ref="B59:J59"/>
    <mergeCell ref="L58:M58"/>
    <mergeCell ref="O59:U59"/>
    <mergeCell ref="L59:M59"/>
    <mergeCell ref="L57:M57"/>
    <mergeCell ref="B49:E49"/>
    <mergeCell ref="P49:R49"/>
    <mergeCell ref="A52:Y52"/>
    <mergeCell ref="B53:U53"/>
    <mergeCell ref="A51:Y51"/>
    <mergeCell ref="V53:X53"/>
    <mergeCell ref="L47:Q47"/>
    <mergeCell ref="V47:X47"/>
    <mergeCell ref="V48:X48"/>
    <mergeCell ref="V54:X54"/>
    <mergeCell ref="J32:L32"/>
    <mergeCell ref="N33:U33"/>
    <mergeCell ref="J33:L33"/>
    <mergeCell ref="B37:D37"/>
    <mergeCell ref="I16:K16"/>
    <mergeCell ref="B28:I28"/>
    <mergeCell ref="B27:I27"/>
    <mergeCell ref="V28:X28"/>
    <mergeCell ref="A16:F16"/>
    <mergeCell ref="A20:H20"/>
    <mergeCell ref="N27:U27"/>
    <mergeCell ref="N25:U25"/>
    <mergeCell ref="N26:U26"/>
    <mergeCell ref="B25:I25"/>
    <mergeCell ref="J26:L26"/>
    <mergeCell ref="G93:I93"/>
    <mergeCell ref="N93:P93"/>
    <mergeCell ref="U93:V93"/>
    <mergeCell ref="A30:Y30"/>
    <mergeCell ref="J93:L93"/>
    <mergeCell ref="D93:F93"/>
    <mergeCell ref="A35:Y35"/>
    <mergeCell ref="A40:Y40"/>
    <mergeCell ref="A39:Y39"/>
    <mergeCell ref="B32:I32"/>
    <mergeCell ref="W95:Y95"/>
    <mergeCell ref="B93:C93"/>
    <mergeCell ref="B98:C98"/>
    <mergeCell ref="J98:L98"/>
    <mergeCell ref="G98:I98"/>
    <mergeCell ref="J94:L94"/>
    <mergeCell ref="Q98:S98"/>
    <mergeCell ref="M98:P98"/>
    <mergeCell ref="Q93:S93"/>
    <mergeCell ref="W93:Y93"/>
    <mergeCell ref="A18:Y18"/>
    <mergeCell ref="A19:G19"/>
    <mergeCell ref="I20:J20"/>
    <mergeCell ref="B41:I41"/>
    <mergeCell ref="N41:U41"/>
    <mergeCell ref="J25:L25"/>
    <mergeCell ref="J27:L27"/>
    <mergeCell ref="J28:L28"/>
    <mergeCell ref="H19:Y19"/>
    <mergeCell ref="J41:L41"/>
    <mergeCell ref="G7:I7"/>
    <mergeCell ref="B7:F7"/>
    <mergeCell ref="A12:F12"/>
    <mergeCell ref="V13:Y13"/>
    <mergeCell ref="O13:T13"/>
    <mergeCell ref="J8:O8"/>
    <mergeCell ref="A11:Y11"/>
    <mergeCell ref="V9:Y9"/>
    <mergeCell ref="J9:O9"/>
    <mergeCell ref="S16:T16"/>
    <mergeCell ref="H13:M13"/>
    <mergeCell ref="O12:T12"/>
    <mergeCell ref="G16:H16"/>
    <mergeCell ref="Q16:R16"/>
    <mergeCell ref="L16:M16"/>
    <mergeCell ref="U16:V16"/>
    <mergeCell ref="N16:P16"/>
    <mergeCell ref="N37:P37"/>
    <mergeCell ref="B26:I26"/>
    <mergeCell ref="A23:Y23"/>
    <mergeCell ref="A31:Y31"/>
    <mergeCell ref="V27:X27"/>
    <mergeCell ref="V26:X26"/>
    <mergeCell ref="N28:U28"/>
    <mergeCell ref="V25:X25"/>
    <mergeCell ref="J37:L37"/>
    <mergeCell ref="V32:X32"/>
    <mergeCell ref="R36:T36"/>
    <mergeCell ref="N32:U32"/>
    <mergeCell ref="F37:H37"/>
    <mergeCell ref="V42:X42"/>
    <mergeCell ref="V41:X41"/>
    <mergeCell ref="J42:L42"/>
    <mergeCell ref="B33:I33"/>
    <mergeCell ref="V37:X37"/>
    <mergeCell ref="V36:X36"/>
    <mergeCell ref="R37:T37"/>
    <mergeCell ref="B36:D36"/>
    <mergeCell ref="F36:H36"/>
    <mergeCell ref="J36:L36"/>
    <mergeCell ref="N36:P36"/>
    <mergeCell ref="B42:I42"/>
    <mergeCell ref="G43:I43"/>
    <mergeCell ref="B43:C43"/>
    <mergeCell ref="M48:U48"/>
    <mergeCell ref="N42:U42"/>
    <mergeCell ref="A46:Y46"/>
    <mergeCell ref="R47:U47"/>
    <mergeCell ref="B48:I48"/>
    <mergeCell ref="J48:L48"/>
    <mergeCell ref="F47:H47"/>
    <mergeCell ref="B72:J72"/>
    <mergeCell ref="A65:Y65"/>
    <mergeCell ref="V43:X43"/>
    <mergeCell ref="J43:L43"/>
    <mergeCell ref="V58:X58"/>
    <mergeCell ref="S49:X49"/>
    <mergeCell ref="F49:O49"/>
    <mergeCell ref="B54:U54"/>
    <mergeCell ref="A45:Y45"/>
    <mergeCell ref="N43:U43"/>
    <mergeCell ref="V62:X62"/>
    <mergeCell ref="K71:M71"/>
    <mergeCell ref="O71:U71"/>
    <mergeCell ref="B71:J71"/>
    <mergeCell ref="A66:J66"/>
    <mergeCell ref="A67:J67"/>
    <mergeCell ref="K67:M67"/>
    <mergeCell ref="K66:M66"/>
    <mergeCell ref="K72:M72"/>
    <mergeCell ref="V71:X71"/>
    <mergeCell ref="A69:Y69"/>
    <mergeCell ref="A61:Y61"/>
    <mergeCell ref="B62:D62"/>
    <mergeCell ref="H62:J62"/>
    <mergeCell ref="O62:U62"/>
    <mergeCell ref="A70:Y70"/>
    <mergeCell ref="K62:M62"/>
    <mergeCell ref="E62:G62"/>
    <mergeCell ref="A74:Y74"/>
    <mergeCell ref="V81:X81"/>
    <mergeCell ref="B75:J75"/>
    <mergeCell ref="B76:J76"/>
    <mergeCell ref="N76:U76"/>
    <mergeCell ref="K76:M76"/>
    <mergeCell ref="V76:X76"/>
    <mergeCell ref="B80:U80"/>
    <mergeCell ref="B81:U81"/>
    <mergeCell ref="A78:Y78"/>
    <mergeCell ref="A79:Y79"/>
    <mergeCell ref="V80:X80"/>
    <mergeCell ref="V88:X88"/>
    <mergeCell ref="V87:X87"/>
    <mergeCell ref="B82:U82"/>
    <mergeCell ref="V82:X82"/>
    <mergeCell ref="B87:U87"/>
    <mergeCell ref="B85:U85"/>
    <mergeCell ref="W107:Y107"/>
    <mergeCell ref="H107:M107"/>
    <mergeCell ref="D107:F107"/>
    <mergeCell ref="A73:U73"/>
    <mergeCell ref="N107:P107"/>
    <mergeCell ref="H106:V106"/>
    <mergeCell ref="J102:L102"/>
    <mergeCell ref="B102:C102"/>
    <mergeCell ref="D102:F102"/>
    <mergeCell ref="A104:Y104"/>
    <mergeCell ref="A121:C121"/>
    <mergeCell ref="U119:X121"/>
    <mergeCell ref="D118:G118"/>
    <mergeCell ref="H118:J118"/>
    <mergeCell ref="A119:C119"/>
    <mergeCell ref="A120:C120"/>
    <mergeCell ref="A110:O110"/>
    <mergeCell ref="Q110:Y110"/>
    <mergeCell ref="A114:I114"/>
    <mergeCell ref="R114:Y114"/>
    <mergeCell ref="A1:V1"/>
    <mergeCell ref="U12:Y12"/>
    <mergeCell ref="S7:U7"/>
    <mergeCell ref="X7:Y7"/>
    <mergeCell ref="A5:Y5"/>
    <mergeCell ref="V7:W7"/>
    <mergeCell ref="Q7:R7"/>
    <mergeCell ref="J7:P7"/>
    <mergeCell ref="A4:Y4"/>
    <mergeCell ref="S9:T9"/>
    <mergeCell ref="AA30:AA36"/>
    <mergeCell ref="AA1:AA3"/>
    <mergeCell ref="AA5:AA16"/>
    <mergeCell ref="AA18:AA22"/>
    <mergeCell ref="AA23:AA28"/>
    <mergeCell ref="A13:F13"/>
    <mergeCell ref="A24:Y24"/>
    <mergeCell ref="A8:H8"/>
    <mergeCell ref="S8:T8"/>
    <mergeCell ref="V8:Y8"/>
    <mergeCell ref="A22:Y22"/>
    <mergeCell ref="H12:M12"/>
    <mergeCell ref="A9:H9"/>
    <mergeCell ref="A15:Y15"/>
    <mergeCell ref="M20:V20"/>
    <mergeCell ref="X115:Y115"/>
    <mergeCell ref="W16:X16"/>
    <mergeCell ref="J114:Q114"/>
    <mergeCell ref="V73:X73"/>
    <mergeCell ref="W20:X20"/>
    <mergeCell ref="V33:X33"/>
    <mergeCell ref="A109:Y109"/>
    <mergeCell ref="A90:Y90"/>
    <mergeCell ref="D106:F106"/>
    <mergeCell ref="A107:C107"/>
    <mergeCell ref="B47:E47"/>
    <mergeCell ref="O66:U66"/>
    <mergeCell ref="O67:U67"/>
    <mergeCell ref="S107:U107"/>
    <mergeCell ref="A64:Y64"/>
    <mergeCell ref="V59:X59"/>
    <mergeCell ref="W106:Y106"/>
    <mergeCell ref="A106:C106"/>
    <mergeCell ref="K75:M75"/>
    <mergeCell ref="V85:X85"/>
  </mergeCells>
  <conditionalFormatting sqref="Y16:Z16 AB16:AD16">
    <cfRule type="cellIs" priority="6" dxfId="37" operator="greaterThan" stopIfTrue="1">
      <formula>0</formula>
    </cfRule>
    <cfRule type="cellIs" priority="7" dxfId="36" operator="lessThanOrEqual" stopIfTrue="1">
      <formula>0</formula>
    </cfRule>
  </conditionalFormatting>
  <dataValidations count="2">
    <dataValidation type="list" allowBlank="1" showInputMessage="1" showErrorMessage="1" promptTitle="Input Needed" prompt="Please select one" errorTitle="Must respond" sqref="J32:L32">
      <formula1>$AF$72:$AF$73</formula1>
    </dataValidation>
    <dataValidation type="list" showInputMessage="1" showErrorMessage="1" promptTitle="Input Needed" prompt="Please select one&#10;" errorTitle="Must respond" sqref="V73:X73">
      <formula1>$AG$72:$AG$76</formula1>
    </dataValidation>
  </dataValidations>
  <printOptions/>
  <pageMargins left="0.5" right="0.5" top="0.5" bottom="0.75" header="0.5" footer="0.5"/>
  <pageSetup horizontalDpi="300" verticalDpi="300" orientation="portrait" scale="95" r:id="rId2"/>
  <headerFooter alignWithMargins="0">
    <oddFooter>&amp;L&amp;"Goudy Old Style,Regular"Club Annual Achievement Report&amp;C&amp;"Goudy Old Style,Regular"Page &amp;P of &amp;N</oddFooter>
  </headerFooter>
  <rowBreaks count="1" manualBreakCount="1">
    <brk id="62" max="24" man="1"/>
  </rowBreaks>
  <ignoredErrors>
    <ignoredError sqref="AU18" formula="1"/>
  </ignoredErrors>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F189"/>
  <sheetViews>
    <sheetView showGridLines="0" view="pageBreakPreview" zoomScaleNormal="75" zoomScaleSheetLayoutView="100" zoomScalePageLayoutView="0" workbookViewId="0" topLeftCell="A1">
      <selection activeCell="G6" sqref="G6"/>
    </sheetView>
  </sheetViews>
  <sheetFormatPr defaultColWidth="9.140625" defaultRowHeight="12.75"/>
  <cols>
    <col min="1" max="1" width="4.421875" style="3" customWidth="1"/>
    <col min="2" max="2" width="10.00390625" style="3" bestFit="1" customWidth="1"/>
    <col min="3" max="3" width="7.421875" style="3" customWidth="1"/>
    <col min="4" max="4" width="52.00390625" style="3" customWidth="1"/>
    <col min="5" max="5" width="10.28125" style="3" bestFit="1" customWidth="1"/>
    <col min="6" max="6" width="12.7109375" style="3" bestFit="1" customWidth="1"/>
    <col min="7" max="16384" width="9.140625" style="3" customWidth="1"/>
  </cols>
  <sheetData>
    <row r="1" spans="1:6" s="4" customFormat="1" ht="12.75">
      <c r="A1" s="461" t="str">
        <f>IF('Annual Report'!A5="Insert Key Club Name Here","From Roster Page",'Annual Report'!A5)</f>
        <v>Input</v>
      </c>
      <c r="B1" s="462"/>
      <c r="C1" s="462"/>
      <c r="D1" s="462"/>
      <c r="E1" s="121" t="s">
        <v>242</v>
      </c>
      <c r="F1" s="122" t="str">
        <f>IF('Annual Report'!J7="Input","From Roster",'Annual Report'!J7)</f>
        <v>From Roster</v>
      </c>
    </row>
    <row r="2" spans="1:6" s="4" customFormat="1" ht="12.75">
      <c r="A2" s="129"/>
      <c r="B2" s="1"/>
      <c r="C2" s="1"/>
      <c r="D2" s="1"/>
      <c r="E2" s="123" t="s">
        <v>4</v>
      </c>
      <c r="F2" s="125" t="str">
        <f>IF('Annual Report'!S7="Input","From Roster",'Annual Report'!S7)</f>
        <v>From Roster</v>
      </c>
    </row>
    <row r="3" spans="1:6" s="4" customFormat="1" ht="12.75">
      <c r="A3" s="4" t="s">
        <v>13</v>
      </c>
      <c r="B3" s="463" t="str">
        <f>'Annual Report'!B7:F7</f>
        <v>2009-2010</v>
      </c>
      <c r="C3" s="464"/>
      <c r="E3" s="123" t="s">
        <v>5</v>
      </c>
      <c r="F3" s="124" t="str">
        <f>IF('Annual Report'!X7="Input","From Roster",'Annual Report'!X7)</f>
        <v>From Roster</v>
      </c>
    </row>
    <row r="4" s="4" customFormat="1" ht="3" customHeight="1"/>
    <row r="5" spans="1:6" s="4" customFormat="1" ht="12.75">
      <c r="A5" s="127" t="s">
        <v>210</v>
      </c>
      <c r="B5" s="126"/>
      <c r="C5" s="126"/>
      <c r="D5" s="126"/>
      <c r="E5" s="126"/>
      <c r="F5" s="126"/>
    </row>
    <row r="6" spans="1:6" s="4" customFormat="1" ht="57" customHeight="1">
      <c r="A6" s="465" t="s">
        <v>507</v>
      </c>
      <c r="B6" s="466"/>
      <c r="C6" s="466"/>
      <c r="D6" s="466"/>
      <c r="E6" s="466"/>
      <c r="F6" s="466"/>
    </row>
    <row r="7" spans="1:6" s="4" customFormat="1" ht="12.75">
      <c r="A7" s="137" t="s">
        <v>6</v>
      </c>
      <c r="B7" s="128" t="s">
        <v>12</v>
      </c>
      <c r="C7" s="137" t="s">
        <v>13</v>
      </c>
      <c r="D7" s="137" t="s">
        <v>223</v>
      </c>
      <c r="E7" s="137" t="s">
        <v>224</v>
      </c>
      <c r="F7" s="137" t="s">
        <v>193</v>
      </c>
    </row>
    <row r="8" spans="1:6" s="152" customFormat="1" ht="11.25">
      <c r="A8" s="214">
        <v>1</v>
      </c>
      <c r="B8" s="62" t="str">
        <f>April!B7</f>
        <v>April</v>
      </c>
      <c r="C8" s="213" t="str">
        <f>IF(April!G7="Input","From MRF",April!G7)</f>
        <v>2009-2010</v>
      </c>
      <c r="D8" s="28" t="str">
        <f>IF(April!B45="","From MRF",April!B45)</f>
        <v>From MRF</v>
      </c>
      <c r="E8" s="157">
        <f>April!I45</f>
        <v>0</v>
      </c>
      <c r="F8" s="157">
        <f>April!H45</f>
        <v>0</v>
      </c>
    </row>
    <row r="9" spans="1:6" s="152" customFormat="1" ht="11.25">
      <c r="A9" s="214">
        <f>SUM(A8)+1</f>
        <v>2</v>
      </c>
      <c r="B9" s="62" t="str">
        <f>April!B7</f>
        <v>April</v>
      </c>
      <c r="C9" s="213" t="str">
        <f>IF(April!G7="Input","From MRF",April!G7)</f>
        <v>2009-2010</v>
      </c>
      <c r="D9" s="28" t="str">
        <f>IF(April!B46="","From MRF",April!B46)</f>
        <v>From MRF</v>
      </c>
      <c r="E9" s="157">
        <f>April!I46</f>
        <v>0</v>
      </c>
      <c r="F9" s="157">
        <f>April!H46</f>
        <v>0</v>
      </c>
    </row>
    <row r="10" spans="1:6" s="152" customFormat="1" ht="11.25">
      <c r="A10" s="214">
        <f>SUM(A9)+1</f>
        <v>3</v>
      </c>
      <c r="B10" s="62" t="str">
        <f>April!B7</f>
        <v>April</v>
      </c>
      <c r="C10" s="213" t="str">
        <f>IF(April!G7="Input","From MRF",April!G7)</f>
        <v>2009-2010</v>
      </c>
      <c r="D10" s="28" t="str">
        <f>IF(April!B47="","From MRF",April!B47)</f>
        <v>From MRF</v>
      </c>
      <c r="E10" s="157">
        <f>April!I47</f>
        <v>0</v>
      </c>
      <c r="F10" s="157">
        <f>April!H47</f>
        <v>0</v>
      </c>
    </row>
    <row r="11" spans="1:6" s="152" customFormat="1" ht="11.25">
      <c r="A11" s="214">
        <f aca="true" t="shared" si="0" ref="A11:A40">SUM(A10)+1</f>
        <v>4</v>
      </c>
      <c r="B11" s="62" t="str">
        <f>April!B7</f>
        <v>April</v>
      </c>
      <c r="C11" s="213" t="str">
        <f>IF(April!G7="Input","From MRF",April!G7)</f>
        <v>2009-2010</v>
      </c>
      <c r="D11" s="28" t="str">
        <f>IF(April!B48="","From MRF",April!B48)</f>
        <v>From MRF</v>
      </c>
      <c r="E11" s="157">
        <f>April!I48</f>
        <v>0</v>
      </c>
      <c r="F11" s="157">
        <f>April!H48</f>
        <v>0</v>
      </c>
    </row>
    <row r="12" spans="1:6" s="152" customFormat="1" ht="11.25">
      <c r="A12" s="214">
        <f t="shared" si="0"/>
        <v>5</v>
      </c>
      <c r="B12" s="62" t="str">
        <f>April!B7</f>
        <v>April</v>
      </c>
      <c r="C12" s="213" t="str">
        <f>IF(April!G7="Input","From MRF",April!G7)</f>
        <v>2009-2010</v>
      </c>
      <c r="D12" s="28" t="str">
        <f>IF(April!B49="","From MRF",April!B49)</f>
        <v>From MRF</v>
      </c>
      <c r="E12" s="157">
        <f>April!I49</f>
        <v>0</v>
      </c>
      <c r="F12" s="157">
        <f>April!H49</f>
        <v>0</v>
      </c>
    </row>
    <row r="13" spans="1:6" s="152" customFormat="1" ht="11.25">
      <c r="A13" s="214">
        <f t="shared" si="0"/>
        <v>6</v>
      </c>
      <c r="B13" s="62" t="str">
        <f>April!B7</f>
        <v>April</v>
      </c>
      <c r="C13" s="213" t="str">
        <f>IF(April!G7="Input","From MRF",April!G7)</f>
        <v>2009-2010</v>
      </c>
      <c r="D13" s="28" t="str">
        <f>IF(April!B50="","From MRF",April!B50)</f>
        <v>From MRF</v>
      </c>
      <c r="E13" s="157">
        <f>April!I50</f>
        <v>0</v>
      </c>
      <c r="F13" s="157">
        <f>April!H50</f>
        <v>0</v>
      </c>
    </row>
    <row r="14" spans="1:6" s="152" customFormat="1" ht="11.25">
      <c r="A14" s="214">
        <f t="shared" si="0"/>
        <v>7</v>
      </c>
      <c r="B14" s="62" t="str">
        <f>April!B7</f>
        <v>April</v>
      </c>
      <c r="C14" s="213" t="str">
        <f>IF(April!G7="Input","From MRF",April!G7)</f>
        <v>2009-2010</v>
      </c>
      <c r="D14" s="28" t="str">
        <f>IF(April!B51="","From MRF",April!B51)</f>
        <v>From MRF</v>
      </c>
      <c r="E14" s="157">
        <f>April!I51</f>
        <v>0</v>
      </c>
      <c r="F14" s="157">
        <f>April!H51</f>
        <v>0</v>
      </c>
    </row>
    <row r="15" spans="1:6" s="152" customFormat="1" ht="11.25">
      <c r="A15" s="214">
        <f t="shared" si="0"/>
        <v>8</v>
      </c>
      <c r="B15" s="62" t="str">
        <f>April!B7</f>
        <v>April</v>
      </c>
      <c r="C15" s="213" t="str">
        <f>IF(April!G7="Input","From MRF",April!G7)</f>
        <v>2009-2010</v>
      </c>
      <c r="D15" s="28" t="str">
        <f>IF(April!B52="","From MRF",April!B52)</f>
        <v>From MRF</v>
      </c>
      <c r="E15" s="157">
        <f>April!I52</f>
        <v>0</v>
      </c>
      <c r="F15" s="157">
        <f>April!H52</f>
        <v>0</v>
      </c>
    </row>
    <row r="16" spans="1:6" s="152" customFormat="1" ht="11.25">
      <c r="A16" s="214">
        <f t="shared" si="0"/>
        <v>9</v>
      </c>
      <c r="B16" s="62" t="str">
        <f>April!B7</f>
        <v>April</v>
      </c>
      <c r="C16" s="213" t="str">
        <f>IF(April!G7="Input","From MRF",April!G7)</f>
        <v>2009-2010</v>
      </c>
      <c r="D16" s="28" t="str">
        <f>IF(April!B53="","From MRF",April!B53)</f>
        <v>From MRF</v>
      </c>
      <c r="E16" s="157">
        <f>April!I53</f>
        <v>0</v>
      </c>
      <c r="F16" s="157">
        <f>April!H53</f>
        <v>0</v>
      </c>
    </row>
    <row r="17" spans="1:6" s="152" customFormat="1" ht="11.25">
      <c r="A17" s="214">
        <f t="shared" si="0"/>
        <v>10</v>
      </c>
      <c r="B17" s="62" t="str">
        <f>April!B7</f>
        <v>April</v>
      </c>
      <c r="C17" s="213" t="str">
        <f>IF(April!G7="Input","From MRF",April!G7)</f>
        <v>2009-2010</v>
      </c>
      <c r="D17" s="28" t="str">
        <f>IF(April!B54="","From MRF",April!B54)</f>
        <v>From MRF</v>
      </c>
      <c r="E17" s="157">
        <f>April!I54</f>
        <v>0</v>
      </c>
      <c r="F17" s="157">
        <f>April!H54</f>
        <v>0</v>
      </c>
    </row>
    <row r="18" spans="1:6" s="152" customFormat="1" ht="11.25">
      <c r="A18" s="214">
        <f t="shared" si="0"/>
        <v>11</v>
      </c>
      <c r="B18" s="62" t="str">
        <f>April!B7</f>
        <v>April</v>
      </c>
      <c r="C18" s="213" t="str">
        <f>IF(April!G7="Input","From MRF",April!G7)</f>
        <v>2009-2010</v>
      </c>
      <c r="D18" s="28" t="str">
        <f>IF(April!B55="","From MRF",April!B55)</f>
        <v>From MRF</v>
      </c>
      <c r="E18" s="157">
        <f>April!I55</f>
        <v>0</v>
      </c>
      <c r="F18" s="157">
        <f>April!H55</f>
        <v>0</v>
      </c>
    </row>
    <row r="19" spans="1:6" s="152" customFormat="1" ht="11.25">
      <c r="A19" s="214">
        <f t="shared" si="0"/>
        <v>12</v>
      </c>
      <c r="B19" s="62" t="str">
        <f>April!B7</f>
        <v>April</v>
      </c>
      <c r="C19" s="213" t="str">
        <f>IF(April!G7="Input","From MRF",April!G7)</f>
        <v>2009-2010</v>
      </c>
      <c r="D19" s="28" t="str">
        <f>IF(April!B56="","From MRF",April!B56)</f>
        <v>From MRF</v>
      </c>
      <c r="E19" s="157">
        <f>April!I56</f>
        <v>0</v>
      </c>
      <c r="F19" s="157">
        <f>April!H56</f>
        <v>0</v>
      </c>
    </row>
    <row r="20" spans="1:6" s="152" customFormat="1" ht="11.25">
      <c r="A20" s="214">
        <f t="shared" si="0"/>
        <v>13</v>
      </c>
      <c r="B20" s="62" t="str">
        <f>April!B7</f>
        <v>April</v>
      </c>
      <c r="C20" s="213" t="str">
        <f>IF(April!G7="Input","From MRF",April!G7)</f>
        <v>2009-2010</v>
      </c>
      <c r="D20" s="28" t="str">
        <f>IF(April!B57="","From MRF",April!B57)</f>
        <v>From MRF</v>
      </c>
      <c r="E20" s="157">
        <f>April!I57</f>
        <v>0</v>
      </c>
      <c r="F20" s="157">
        <f>April!H57</f>
        <v>0</v>
      </c>
    </row>
    <row r="21" spans="1:6" s="152" customFormat="1" ht="11.25">
      <c r="A21" s="214">
        <f t="shared" si="0"/>
        <v>14</v>
      </c>
      <c r="B21" s="62" t="str">
        <f>April!B7</f>
        <v>April</v>
      </c>
      <c r="C21" s="213" t="str">
        <f>IF(April!G7="Input","From MRF",April!G7)</f>
        <v>2009-2010</v>
      </c>
      <c r="D21" s="28" t="str">
        <f>IF(April!B58="","From MRF",April!B58)</f>
        <v>From MRF</v>
      </c>
      <c r="E21" s="157">
        <f>April!I58</f>
        <v>0</v>
      </c>
      <c r="F21" s="157">
        <f>April!H58</f>
        <v>0</v>
      </c>
    </row>
    <row r="22" spans="1:6" s="152" customFormat="1" ht="11.25">
      <c r="A22" s="214">
        <f t="shared" si="0"/>
        <v>15</v>
      </c>
      <c r="B22" s="62" t="str">
        <f>April!B7</f>
        <v>April</v>
      </c>
      <c r="C22" s="213" t="str">
        <f>IF(April!G7="Input","From MRF",April!G7)</f>
        <v>2009-2010</v>
      </c>
      <c r="D22" s="28" t="str">
        <f>IF(April!B59="","From MRF",April!B59)</f>
        <v>From MRF</v>
      </c>
      <c r="E22" s="157">
        <f>April!I59</f>
        <v>0</v>
      </c>
      <c r="F22" s="157">
        <f>April!H59</f>
        <v>0</v>
      </c>
    </row>
    <row r="23" spans="1:6" s="152" customFormat="1" ht="11.25">
      <c r="A23" s="214">
        <f t="shared" si="0"/>
        <v>16</v>
      </c>
      <c r="B23" s="62" t="str">
        <f>May!B7</f>
        <v>May</v>
      </c>
      <c r="C23" s="213" t="str">
        <f>IF(May!G7="Input","From MRF",May!G7)</f>
        <v>2009-2010</v>
      </c>
      <c r="D23" s="28" t="str">
        <f>IF(May!B45="","From MRF",May!B45)</f>
        <v>From MRF</v>
      </c>
      <c r="E23" s="157">
        <f>May!I45</f>
        <v>0</v>
      </c>
      <c r="F23" s="157">
        <f>May!H45</f>
        <v>0</v>
      </c>
    </row>
    <row r="24" spans="1:6" s="152" customFormat="1" ht="11.25">
      <c r="A24" s="214">
        <f t="shared" si="0"/>
        <v>17</v>
      </c>
      <c r="B24" s="62" t="str">
        <f>May!B7</f>
        <v>May</v>
      </c>
      <c r="C24" s="213" t="str">
        <f>IF(May!G7="Input","From MRF",May!G7)</f>
        <v>2009-2010</v>
      </c>
      <c r="D24" s="28" t="str">
        <f>IF(May!B46="","From MRF",May!B46)</f>
        <v>From MRF</v>
      </c>
      <c r="E24" s="157">
        <f>May!I46</f>
        <v>0</v>
      </c>
      <c r="F24" s="157">
        <f>May!H46</f>
        <v>0</v>
      </c>
    </row>
    <row r="25" spans="1:6" s="152" customFormat="1" ht="11.25">
      <c r="A25" s="214">
        <f t="shared" si="0"/>
        <v>18</v>
      </c>
      <c r="B25" s="62" t="str">
        <f>May!B7</f>
        <v>May</v>
      </c>
      <c r="C25" s="213" t="str">
        <f>IF(May!G7="Input","From MRF",May!G7)</f>
        <v>2009-2010</v>
      </c>
      <c r="D25" s="28" t="str">
        <f>IF(May!B47="","From MRF",May!B47)</f>
        <v>From MRF</v>
      </c>
      <c r="E25" s="157">
        <f>May!I47</f>
        <v>0</v>
      </c>
      <c r="F25" s="157">
        <f>May!H47</f>
        <v>0</v>
      </c>
    </row>
    <row r="26" spans="1:6" s="152" customFormat="1" ht="11.25">
      <c r="A26" s="214">
        <f t="shared" si="0"/>
        <v>19</v>
      </c>
      <c r="B26" s="62" t="str">
        <f>May!B7</f>
        <v>May</v>
      </c>
      <c r="C26" s="213" t="str">
        <f>IF(May!G7="Input","From MRF",May!G7)</f>
        <v>2009-2010</v>
      </c>
      <c r="D26" s="28" t="str">
        <f>IF(May!B48="","From MRF",May!B48)</f>
        <v>From MRF</v>
      </c>
      <c r="E26" s="157">
        <f>May!I48</f>
        <v>0</v>
      </c>
      <c r="F26" s="157">
        <f>May!H48</f>
        <v>0</v>
      </c>
    </row>
    <row r="27" spans="1:6" s="152" customFormat="1" ht="11.25">
      <c r="A27" s="214">
        <f t="shared" si="0"/>
        <v>20</v>
      </c>
      <c r="B27" s="62" t="str">
        <f>May!B7</f>
        <v>May</v>
      </c>
      <c r="C27" s="213" t="str">
        <f>IF(May!G7="Input","From MRF",May!G7)</f>
        <v>2009-2010</v>
      </c>
      <c r="D27" s="28" t="str">
        <f>IF(May!B49="","From MRF",May!B49)</f>
        <v>From MRF</v>
      </c>
      <c r="E27" s="157">
        <f>May!I49</f>
        <v>0</v>
      </c>
      <c r="F27" s="157">
        <f>May!H49</f>
        <v>0</v>
      </c>
    </row>
    <row r="28" spans="1:6" s="152" customFormat="1" ht="11.25">
      <c r="A28" s="214">
        <f t="shared" si="0"/>
        <v>21</v>
      </c>
      <c r="B28" s="62" t="str">
        <f>May!B7</f>
        <v>May</v>
      </c>
      <c r="C28" s="213" t="str">
        <f>IF(May!G7="Input","From MRF",May!G7)</f>
        <v>2009-2010</v>
      </c>
      <c r="D28" s="28" t="str">
        <f>IF(May!B50="","From MRF",May!B50)</f>
        <v>From MRF</v>
      </c>
      <c r="E28" s="157">
        <f>May!I50</f>
        <v>0</v>
      </c>
      <c r="F28" s="157">
        <f>May!H50</f>
        <v>0</v>
      </c>
    </row>
    <row r="29" spans="1:6" s="152" customFormat="1" ht="11.25">
      <c r="A29" s="214">
        <f t="shared" si="0"/>
        <v>22</v>
      </c>
      <c r="B29" s="62" t="str">
        <f>May!B7</f>
        <v>May</v>
      </c>
      <c r="C29" s="213" t="str">
        <f>IF(May!G7="Input","From MRF",May!G7)</f>
        <v>2009-2010</v>
      </c>
      <c r="D29" s="28" t="str">
        <f>IF(May!B51="","From MRF",May!B51)</f>
        <v>From MRF</v>
      </c>
      <c r="E29" s="157">
        <f>May!I51</f>
        <v>0</v>
      </c>
      <c r="F29" s="157">
        <f>May!H51</f>
        <v>0</v>
      </c>
    </row>
    <row r="30" spans="1:6" s="152" customFormat="1" ht="11.25">
      <c r="A30" s="214">
        <f t="shared" si="0"/>
        <v>23</v>
      </c>
      <c r="B30" s="62" t="str">
        <f>May!B7</f>
        <v>May</v>
      </c>
      <c r="C30" s="213" t="str">
        <f>IF(May!G7="Input","From MRF",May!G7)</f>
        <v>2009-2010</v>
      </c>
      <c r="D30" s="28" t="str">
        <f>IF(May!B52="","From MRF",May!B52)</f>
        <v>From MRF</v>
      </c>
      <c r="E30" s="157">
        <f>May!I52</f>
        <v>0</v>
      </c>
      <c r="F30" s="157">
        <f>May!H52</f>
        <v>0</v>
      </c>
    </row>
    <row r="31" spans="1:6" s="152" customFormat="1" ht="11.25">
      <c r="A31" s="214">
        <f t="shared" si="0"/>
        <v>24</v>
      </c>
      <c r="B31" s="62" t="str">
        <f>May!B7</f>
        <v>May</v>
      </c>
      <c r="C31" s="213" t="str">
        <f>IF(May!G7="Input","From MRF",May!G7)</f>
        <v>2009-2010</v>
      </c>
      <c r="D31" s="28" t="str">
        <f>IF(May!B53="","From MRF",May!B53)</f>
        <v>From MRF</v>
      </c>
      <c r="E31" s="157">
        <f>May!I53</f>
        <v>0</v>
      </c>
      <c r="F31" s="157">
        <f>May!H53</f>
        <v>0</v>
      </c>
    </row>
    <row r="32" spans="1:6" s="152" customFormat="1" ht="11.25">
      <c r="A32" s="214">
        <f t="shared" si="0"/>
        <v>25</v>
      </c>
      <c r="B32" s="62" t="str">
        <f>May!B7</f>
        <v>May</v>
      </c>
      <c r="C32" s="213" t="str">
        <f>IF(May!G7="Input","From MRF",May!G7)</f>
        <v>2009-2010</v>
      </c>
      <c r="D32" s="28" t="str">
        <f>IF(May!B54="","From MRF",May!B54)</f>
        <v>From MRF</v>
      </c>
      <c r="E32" s="157">
        <f>May!I54</f>
        <v>0</v>
      </c>
      <c r="F32" s="157">
        <f>May!H54</f>
        <v>0</v>
      </c>
    </row>
    <row r="33" spans="1:6" s="152" customFormat="1" ht="11.25">
      <c r="A33" s="214">
        <f t="shared" si="0"/>
        <v>26</v>
      </c>
      <c r="B33" s="62" t="str">
        <f>May!B7</f>
        <v>May</v>
      </c>
      <c r="C33" s="213" t="str">
        <f>IF(May!G7="Input","From MRF",May!G7)</f>
        <v>2009-2010</v>
      </c>
      <c r="D33" s="28" t="str">
        <f>IF(May!B55="","From MRF",May!B55)</f>
        <v>From MRF</v>
      </c>
      <c r="E33" s="157">
        <f>May!I55</f>
        <v>0</v>
      </c>
      <c r="F33" s="157">
        <f>May!H55</f>
        <v>0</v>
      </c>
    </row>
    <row r="34" spans="1:6" s="152" customFormat="1" ht="11.25">
      <c r="A34" s="214">
        <f t="shared" si="0"/>
        <v>27</v>
      </c>
      <c r="B34" s="62" t="str">
        <f>May!B7</f>
        <v>May</v>
      </c>
      <c r="C34" s="213" t="str">
        <f>IF(May!G7="Input","From MRF",May!G7)</f>
        <v>2009-2010</v>
      </c>
      <c r="D34" s="28" t="str">
        <f>IF(May!B56="","From MRF",May!B56)</f>
        <v>From MRF</v>
      </c>
      <c r="E34" s="157">
        <f>May!I56</f>
        <v>0</v>
      </c>
      <c r="F34" s="157">
        <f>May!H56</f>
        <v>0</v>
      </c>
    </row>
    <row r="35" spans="1:6" s="152" customFormat="1" ht="11.25">
      <c r="A35" s="214">
        <f t="shared" si="0"/>
        <v>28</v>
      </c>
      <c r="B35" s="62" t="str">
        <f>May!B7</f>
        <v>May</v>
      </c>
      <c r="C35" s="213" t="str">
        <f>IF(May!G7="Input","From MRF",May!G7)</f>
        <v>2009-2010</v>
      </c>
      <c r="D35" s="28" t="str">
        <f>IF(May!B57="","From MRF",May!B57)</f>
        <v>From MRF</v>
      </c>
      <c r="E35" s="157">
        <f>May!I57</f>
        <v>0</v>
      </c>
      <c r="F35" s="157">
        <f>May!H57</f>
        <v>0</v>
      </c>
    </row>
    <row r="36" spans="1:6" s="152" customFormat="1" ht="11.25">
      <c r="A36" s="214">
        <f t="shared" si="0"/>
        <v>29</v>
      </c>
      <c r="B36" s="62" t="str">
        <f>May!B7</f>
        <v>May</v>
      </c>
      <c r="C36" s="213" t="str">
        <f>IF(May!G7="Input","From MRF",May!G7)</f>
        <v>2009-2010</v>
      </c>
      <c r="D36" s="28" t="str">
        <f>IF(May!B58="","From MRF",May!B58)</f>
        <v>From MRF</v>
      </c>
      <c r="E36" s="157">
        <f>May!I58</f>
        <v>0</v>
      </c>
      <c r="F36" s="157">
        <f>May!H58</f>
        <v>0</v>
      </c>
    </row>
    <row r="37" spans="1:6" s="152" customFormat="1" ht="11.25">
      <c r="A37" s="214">
        <f t="shared" si="0"/>
        <v>30</v>
      </c>
      <c r="B37" s="62" t="str">
        <f>May!B7</f>
        <v>May</v>
      </c>
      <c r="C37" s="213" t="str">
        <f>IF(May!G7="Input","From MRF",May!G7)</f>
        <v>2009-2010</v>
      </c>
      <c r="D37" s="28" t="str">
        <f>IF(May!B59="","From MRF",May!B59)</f>
        <v>From MRF</v>
      </c>
      <c r="E37" s="157">
        <f>May!I59</f>
        <v>0</v>
      </c>
      <c r="F37" s="157">
        <f>May!H59</f>
        <v>0</v>
      </c>
    </row>
    <row r="38" spans="1:6" s="152" customFormat="1" ht="11.25">
      <c r="A38" s="214">
        <f t="shared" si="0"/>
        <v>31</v>
      </c>
      <c r="B38" s="62" t="str">
        <f>June!B7</f>
        <v>June</v>
      </c>
      <c r="C38" s="213" t="str">
        <f>IF(June!G7="Input","From MRF",June!G7)</f>
        <v>2009-2010</v>
      </c>
      <c r="D38" s="28" t="str">
        <f>IF(June!B45="","From MRF",June!B45)</f>
        <v>From MRF</v>
      </c>
      <c r="E38" s="157">
        <f>June!I45</f>
        <v>0</v>
      </c>
      <c r="F38" s="157">
        <f>June!H45</f>
        <v>0</v>
      </c>
    </row>
    <row r="39" spans="1:6" s="152" customFormat="1" ht="11.25">
      <c r="A39" s="214">
        <f t="shared" si="0"/>
        <v>32</v>
      </c>
      <c r="B39" s="62" t="str">
        <f>June!B7</f>
        <v>June</v>
      </c>
      <c r="C39" s="213" t="str">
        <f>IF(June!G7="Input","From MRF",June!G7)</f>
        <v>2009-2010</v>
      </c>
      <c r="D39" s="28" t="str">
        <f>IF(June!B46="","From MRF",June!B46)</f>
        <v>From MRF</v>
      </c>
      <c r="E39" s="157">
        <f>June!I46</f>
        <v>0</v>
      </c>
      <c r="F39" s="157">
        <f>June!H46</f>
        <v>0</v>
      </c>
    </row>
    <row r="40" spans="1:6" s="152" customFormat="1" ht="11.25">
      <c r="A40" s="214">
        <f t="shared" si="0"/>
        <v>33</v>
      </c>
      <c r="B40" s="62" t="str">
        <f>June!B7</f>
        <v>June</v>
      </c>
      <c r="C40" s="213" t="str">
        <f>IF(June!G7="Input","From MRF",June!G7)</f>
        <v>2009-2010</v>
      </c>
      <c r="D40" s="28" t="str">
        <f>IF(June!B47="","From MRF",June!B47)</f>
        <v>From MRF</v>
      </c>
      <c r="E40" s="157">
        <f>June!I47</f>
        <v>0</v>
      </c>
      <c r="F40" s="157">
        <f>June!H47</f>
        <v>0</v>
      </c>
    </row>
    <row r="41" spans="1:6" s="152" customFormat="1" ht="11.25">
      <c r="A41" s="214">
        <f aca="true" t="shared" si="1" ref="A41:A72">SUM(A40)+1</f>
        <v>34</v>
      </c>
      <c r="B41" s="62" t="str">
        <f>June!B7</f>
        <v>June</v>
      </c>
      <c r="C41" s="213" t="str">
        <f>IF(June!G7="Input","From MRF",June!G7)</f>
        <v>2009-2010</v>
      </c>
      <c r="D41" s="28" t="str">
        <f>IF(June!B48="","From MRF",June!B48)</f>
        <v>From MRF</v>
      </c>
      <c r="E41" s="157">
        <f>June!I48</f>
        <v>0</v>
      </c>
      <c r="F41" s="157">
        <f>June!H48</f>
        <v>0</v>
      </c>
    </row>
    <row r="42" spans="1:6" s="152" customFormat="1" ht="11.25">
      <c r="A42" s="214">
        <f t="shared" si="1"/>
        <v>35</v>
      </c>
      <c r="B42" s="62" t="str">
        <f>June!B7</f>
        <v>June</v>
      </c>
      <c r="C42" s="213" t="str">
        <f>IF(June!G7="Input","From MRF",June!G7)</f>
        <v>2009-2010</v>
      </c>
      <c r="D42" s="28" t="str">
        <f>IF(June!B49="","From MRF",June!B49)</f>
        <v>From MRF</v>
      </c>
      <c r="E42" s="157">
        <f>June!I49</f>
        <v>0</v>
      </c>
      <c r="F42" s="157">
        <f>June!H49</f>
        <v>0</v>
      </c>
    </row>
    <row r="43" spans="1:6" s="152" customFormat="1" ht="11.25">
      <c r="A43" s="214">
        <f t="shared" si="1"/>
        <v>36</v>
      </c>
      <c r="B43" s="62" t="str">
        <f>June!B7</f>
        <v>June</v>
      </c>
      <c r="C43" s="213" t="str">
        <f>IF(June!G7="Input","From MRF",June!G7)</f>
        <v>2009-2010</v>
      </c>
      <c r="D43" s="28" t="str">
        <f>IF(June!B50="","From MRF",June!B50)</f>
        <v>From MRF</v>
      </c>
      <c r="E43" s="157">
        <f>June!I50</f>
        <v>0</v>
      </c>
      <c r="F43" s="157">
        <f>June!H50</f>
        <v>0</v>
      </c>
    </row>
    <row r="44" spans="1:6" s="152" customFormat="1" ht="11.25">
      <c r="A44" s="214">
        <f t="shared" si="1"/>
        <v>37</v>
      </c>
      <c r="B44" s="62" t="str">
        <f>June!B7</f>
        <v>June</v>
      </c>
      <c r="C44" s="213" t="str">
        <f>IF(June!G7="Input","From MRF",June!G7)</f>
        <v>2009-2010</v>
      </c>
      <c r="D44" s="28" t="str">
        <f>IF(June!B51="","From MRF",June!B51)</f>
        <v>From MRF</v>
      </c>
      <c r="E44" s="157">
        <f>June!I51</f>
        <v>0</v>
      </c>
      <c r="F44" s="157">
        <f>June!H51</f>
        <v>0</v>
      </c>
    </row>
    <row r="45" spans="1:6" s="152" customFormat="1" ht="11.25">
      <c r="A45" s="214">
        <f t="shared" si="1"/>
        <v>38</v>
      </c>
      <c r="B45" s="62" t="str">
        <f>June!B7</f>
        <v>June</v>
      </c>
      <c r="C45" s="213" t="str">
        <f>IF(June!G7="Input","From MRF",June!G7)</f>
        <v>2009-2010</v>
      </c>
      <c r="D45" s="28" t="str">
        <f>IF(June!B52="","From MRF",June!B52)</f>
        <v>From MRF</v>
      </c>
      <c r="E45" s="157">
        <f>June!I52</f>
        <v>0</v>
      </c>
      <c r="F45" s="157">
        <f>June!H52</f>
        <v>0</v>
      </c>
    </row>
    <row r="46" spans="1:6" s="152" customFormat="1" ht="11.25">
      <c r="A46" s="214">
        <f t="shared" si="1"/>
        <v>39</v>
      </c>
      <c r="B46" s="62" t="str">
        <f>June!B7</f>
        <v>June</v>
      </c>
      <c r="C46" s="213" t="str">
        <f>IF(June!G7="Input","From MRF",June!G7)</f>
        <v>2009-2010</v>
      </c>
      <c r="D46" s="28" t="str">
        <f>IF(June!B53="","From MRF",June!B53)</f>
        <v>From MRF</v>
      </c>
      <c r="E46" s="157">
        <f>June!I53</f>
        <v>0</v>
      </c>
      <c r="F46" s="157">
        <f>June!H53</f>
        <v>0</v>
      </c>
    </row>
    <row r="47" spans="1:6" s="152" customFormat="1" ht="11.25">
      <c r="A47" s="214">
        <f t="shared" si="1"/>
        <v>40</v>
      </c>
      <c r="B47" s="62" t="str">
        <f>June!B7</f>
        <v>June</v>
      </c>
      <c r="C47" s="213" t="str">
        <f>IF(June!G7="Input","From MRF",June!G7)</f>
        <v>2009-2010</v>
      </c>
      <c r="D47" s="28" t="str">
        <f>IF(June!B54="","From MRF",June!B54)</f>
        <v>From MRF</v>
      </c>
      <c r="E47" s="157">
        <f>June!I54</f>
        <v>0</v>
      </c>
      <c r="F47" s="157">
        <f>June!H54</f>
        <v>0</v>
      </c>
    </row>
    <row r="48" spans="1:6" s="152" customFormat="1" ht="11.25">
      <c r="A48" s="214">
        <f t="shared" si="1"/>
        <v>41</v>
      </c>
      <c r="B48" s="62" t="str">
        <f>June!B7</f>
        <v>June</v>
      </c>
      <c r="C48" s="213" t="str">
        <f>IF(June!G7="Input","From MRF",June!G7)</f>
        <v>2009-2010</v>
      </c>
      <c r="D48" s="28" t="str">
        <f>IF(June!B55="","From MRF",June!B55)</f>
        <v>From MRF</v>
      </c>
      <c r="E48" s="157">
        <f>June!I55</f>
        <v>0</v>
      </c>
      <c r="F48" s="157">
        <f>June!H55</f>
        <v>0</v>
      </c>
    </row>
    <row r="49" spans="1:6" s="152" customFormat="1" ht="11.25">
      <c r="A49" s="214">
        <f t="shared" si="1"/>
        <v>42</v>
      </c>
      <c r="B49" s="62" t="str">
        <f>June!B7</f>
        <v>June</v>
      </c>
      <c r="C49" s="213" t="str">
        <f>IF(June!G7="Input","From MRF",June!G7)</f>
        <v>2009-2010</v>
      </c>
      <c r="D49" s="28" t="str">
        <f>IF(June!B56="","From MRF",June!B56)</f>
        <v>From MRF</v>
      </c>
      <c r="E49" s="157">
        <f>June!I56</f>
        <v>0</v>
      </c>
      <c r="F49" s="157">
        <f>June!H56</f>
        <v>0</v>
      </c>
    </row>
    <row r="50" spans="1:6" s="152" customFormat="1" ht="11.25">
      <c r="A50" s="214">
        <f t="shared" si="1"/>
        <v>43</v>
      </c>
      <c r="B50" s="62" t="str">
        <f>June!B7</f>
        <v>June</v>
      </c>
      <c r="C50" s="213" t="str">
        <f>IF(June!G7="Input","From MRF",June!G7)</f>
        <v>2009-2010</v>
      </c>
      <c r="D50" s="28" t="str">
        <f>IF(June!B57="","From MRF",June!B57)</f>
        <v>From MRF</v>
      </c>
      <c r="E50" s="157">
        <f>June!I57</f>
        <v>0</v>
      </c>
      <c r="F50" s="157">
        <f>June!H57</f>
        <v>0</v>
      </c>
    </row>
    <row r="51" spans="1:6" s="152" customFormat="1" ht="11.25">
      <c r="A51" s="214">
        <f t="shared" si="1"/>
        <v>44</v>
      </c>
      <c r="B51" s="62" t="str">
        <f>June!B7</f>
        <v>June</v>
      </c>
      <c r="C51" s="213" t="str">
        <f>IF(June!G7="Input","From MRF",June!G7)</f>
        <v>2009-2010</v>
      </c>
      <c r="D51" s="28" t="str">
        <f>IF(June!B58="","From MRF",June!B58)</f>
        <v>From MRF</v>
      </c>
      <c r="E51" s="157">
        <f>June!I58</f>
        <v>0</v>
      </c>
      <c r="F51" s="157">
        <f>June!H58</f>
        <v>0</v>
      </c>
    </row>
    <row r="52" spans="1:6" s="152" customFormat="1" ht="11.25">
      <c r="A52" s="214">
        <f t="shared" si="1"/>
        <v>45</v>
      </c>
      <c r="B52" s="62" t="str">
        <f>June!B7</f>
        <v>June</v>
      </c>
      <c r="C52" s="213" t="str">
        <f>IF(June!G7="Input","From MRF",June!G7)</f>
        <v>2009-2010</v>
      </c>
      <c r="D52" s="28" t="str">
        <f>IF(June!B59="","From MRF",June!B59)</f>
        <v>From MRF</v>
      </c>
      <c r="E52" s="157">
        <f>June!I59</f>
        <v>0</v>
      </c>
      <c r="F52" s="157">
        <f>June!H59</f>
        <v>0</v>
      </c>
    </row>
    <row r="53" spans="1:6" s="152" customFormat="1" ht="11.25">
      <c r="A53" s="214">
        <f t="shared" si="1"/>
        <v>46</v>
      </c>
      <c r="B53" s="62" t="str">
        <f>July!B7</f>
        <v>July</v>
      </c>
      <c r="C53" s="213" t="str">
        <f>IF(July!G7="Input","From MRF",July!G7)</f>
        <v>2009-2010</v>
      </c>
      <c r="D53" s="28" t="str">
        <f>IF(July!B45="","From MRF",July!B45)</f>
        <v>From MRF</v>
      </c>
      <c r="E53" s="157">
        <f>July!I45</f>
        <v>0</v>
      </c>
      <c r="F53" s="157">
        <f>July!H45</f>
        <v>0</v>
      </c>
    </row>
    <row r="54" spans="1:6" s="152" customFormat="1" ht="11.25">
      <c r="A54" s="214">
        <f t="shared" si="1"/>
        <v>47</v>
      </c>
      <c r="B54" s="62" t="str">
        <f>July!B7</f>
        <v>July</v>
      </c>
      <c r="C54" s="213" t="str">
        <f>IF(July!G7="Input","From MRF",July!G7)</f>
        <v>2009-2010</v>
      </c>
      <c r="D54" s="28" t="str">
        <f>IF(July!B46="","From MRF",July!B46)</f>
        <v>From MRF</v>
      </c>
      <c r="E54" s="157">
        <f>July!I46</f>
        <v>0</v>
      </c>
      <c r="F54" s="157">
        <f>July!H46</f>
        <v>0</v>
      </c>
    </row>
    <row r="55" spans="1:6" s="152" customFormat="1" ht="11.25">
      <c r="A55" s="214">
        <f t="shared" si="1"/>
        <v>48</v>
      </c>
      <c r="B55" s="62" t="str">
        <f>July!B7</f>
        <v>July</v>
      </c>
      <c r="C55" s="213" t="str">
        <f>IF(July!G7="Input","From MRF",July!G7)</f>
        <v>2009-2010</v>
      </c>
      <c r="D55" s="28" t="str">
        <f>IF(July!B47="","From MRF",July!B47)</f>
        <v>From MRF</v>
      </c>
      <c r="E55" s="157">
        <f>July!I47</f>
        <v>0</v>
      </c>
      <c r="F55" s="157">
        <f>July!H47</f>
        <v>0</v>
      </c>
    </row>
    <row r="56" spans="1:6" s="152" customFormat="1" ht="11.25">
      <c r="A56" s="214">
        <f t="shared" si="1"/>
        <v>49</v>
      </c>
      <c r="B56" s="62" t="str">
        <f>July!B7</f>
        <v>July</v>
      </c>
      <c r="C56" s="213" t="str">
        <f>IF(July!G7="Input","From MRF",July!G7)</f>
        <v>2009-2010</v>
      </c>
      <c r="D56" s="28" t="str">
        <f>IF(July!B48="","From MRF",July!B48)</f>
        <v>From MRF</v>
      </c>
      <c r="E56" s="157">
        <f>July!I48</f>
        <v>0</v>
      </c>
      <c r="F56" s="157">
        <f>July!H48</f>
        <v>0</v>
      </c>
    </row>
    <row r="57" spans="1:6" s="152" customFormat="1" ht="11.25">
      <c r="A57" s="214">
        <f t="shared" si="1"/>
        <v>50</v>
      </c>
      <c r="B57" s="62" t="str">
        <f>July!B7</f>
        <v>July</v>
      </c>
      <c r="C57" s="213" t="str">
        <f>IF(July!G7="Input","From MRF",July!G7)</f>
        <v>2009-2010</v>
      </c>
      <c r="D57" s="28" t="str">
        <f>IF(July!B49="","From MRF",July!B49)</f>
        <v>From MRF</v>
      </c>
      <c r="E57" s="157">
        <f>July!I49</f>
        <v>0</v>
      </c>
      <c r="F57" s="157">
        <f>July!H49</f>
        <v>0</v>
      </c>
    </row>
    <row r="58" spans="1:6" s="152" customFormat="1" ht="11.25">
      <c r="A58" s="214">
        <f t="shared" si="1"/>
        <v>51</v>
      </c>
      <c r="B58" s="62" t="str">
        <f>July!B7</f>
        <v>July</v>
      </c>
      <c r="C58" s="213" t="str">
        <f>IF(July!G7="Input","From MRF",July!G7)</f>
        <v>2009-2010</v>
      </c>
      <c r="D58" s="28" t="str">
        <f>IF(July!B50="","From MRF",July!B50)</f>
        <v>From MRF</v>
      </c>
      <c r="E58" s="157">
        <f>July!I50</f>
        <v>0</v>
      </c>
      <c r="F58" s="157">
        <f>July!H50</f>
        <v>0</v>
      </c>
    </row>
    <row r="59" spans="1:6" s="152" customFormat="1" ht="11.25">
      <c r="A59" s="214">
        <f t="shared" si="1"/>
        <v>52</v>
      </c>
      <c r="B59" s="62" t="str">
        <f>July!B7</f>
        <v>July</v>
      </c>
      <c r="C59" s="213" t="str">
        <f>IF(July!G7="Input","From MRF",July!G7)</f>
        <v>2009-2010</v>
      </c>
      <c r="D59" s="28" t="str">
        <f>IF(July!B51="","From MRF",July!B51)</f>
        <v>From MRF</v>
      </c>
      <c r="E59" s="157">
        <f>July!I51</f>
        <v>0</v>
      </c>
      <c r="F59" s="157">
        <f>July!H51</f>
        <v>0</v>
      </c>
    </row>
    <row r="60" spans="1:6" s="152" customFormat="1" ht="11.25">
      <c r="A60" s="214">
        <f t="shared" si="1"/>
        <v>53</v>
      </c>
      <c r="B60" s="62" t="str">
        <f>July!B7</f>
        <v>July</v>
      </c>
      <c r="C60" s="213" t="str">
        <f>IF(July!G7="Input","From MRF",July!G7)</f>
        <v>2009-2010</v>
      </c>
      <c r="D60" s="28" t="str">
        <f>IF(July!B52="","From MRF",July!B52)</f>
        <v>From MRF</v>
      </c>
      <c r="E60" s="157">
        <f>July!I52</f>
        <v>0</v>
      </c>
      <c r="F60" s="157">
        <f>July!H52</f>
        <v>0</v>
      </c>
    </row>
    <row r="61" spans="1:6" s="152" customFormat="1" ht="11.25">
      <c r="A61" s="214">
        <f t="shared" si="1"/>
        <v>54</v>
      </c>
      <c r="B61" s="62" t="str">
        <f>July!B7</f>
        <v>July</v>
      </c>
      <c r="C61" s="213" t="str">
        <f>IF(July!G7="Input","From MRF",July!G7)</f>
        <v>2009-2010</v>
      </c>
      <c r="D61" s="28" t="str">
        <f>IF(July!B53="","From MRF",July!B53)</f>
        <v>From MRF</v>
      </c>
      <c r="E61" s="157">
        <f>July!I53</f>
        <v>0</v>
      </c>
      <c r="F61" s="157">
        <f>July!H53</f>
        <v>0</v>
      </c>
    </row>
    <row r="62" spans="1:6" s="152" customFormat="1" ht="11.25">
      <c r="A62" s="214">
        <f t="shared" si="1"/>
        <v>55</v>
      </c>
      <c r="B62" s="62" t="str">
        <f>July!B7</f>
        <v>July</v>
      </c>
      <c r="C62" s="213" t="str">
        <f>IF(July!G7="Input","From MRF",July!G7)</f>
        <v>2009-2010</v>
      </c>
      <c r="D62" s="28" t="str">
        <f>IF(July!B54="","From MRF",July!B54)</f>
        <v>From MRF</v>
      </c>
      <c r="E62" s="157">
        <f>July!I54</f>
        <v>0</v>
      </c>
      <c r="F62" s="157">
        <f>July!H54</f>
        <v>0</v>
      </c>
    </row>
    <row r="63" spans="1:6" s="152" customFormat="1" ht="11.25">
      <c r="A63" s="214">
        <f t="shared" si="1"/>
        <v>56</v>
      </c>
      <c r="B63" s="62" t="str">
        <f>July!B7</f>
        <v>July</v>
      </c>
      <c r="C63" s="213" t="str">
        <f>IF(July!G7="Input","From MRF",July!G7)</f>
        <v>2009-2010</v>
      </c>
      <c r="D63" s="28" t="str">
        <f>IF(July!B55="","From MRF",July!B55)</f>
        <v>From MRF</v>
      </c>
      <c r="E63" s="157">
        <f>July!I55</f>
        <v>0</v>
      </c>
      <c r="F63" s="157">
        <f>July!H55</f>
        <v>0</v>
      </c>
    </row>
    <row r="64" spans="1:6" s="152" customFormat="1" ht="11.25">
      <c r="A64" s="214">
        <f t="shared" si="1"/>
        <v>57</v>
      </c>
      <c r="B64" s="62" t="str">
        <f>July!B7</f>
        <v>July</v>
      </c>
      <c r="C64" s="213" t="str">
        <f>IF(July!G7="Input","From MRF",July!G7)</f>
        <v>2009-2010</v>
      </c>
      <c r="D64" s="28" t="str">
        <f>IF(July!B56="","From MRF",July!B56)</f>
        <v>From MRF</v>
      </c>
      <c r="E64" s="157">
        <f>July!I56</f>
        <v>0</v>
      </c>
      <c r="F64" s="157">
        <f>July!H56</f>
        <v>0</v>
      </c>
    </row>
    <row r="65" spans="1:6" s="152" customFormat="1" ht="11.25">
      <c r="A65" s="214">
        <f t="shared" si="1"/>
        <v>58</v>
      </c>
      <c r="B65" s="62" t="str">
        <f>July!B7</f>
        <v>July</v>
      </c>
      <c r="C65" s="213" t="str">
        <f>IF(July!G7="Input","From MRF",July!G7)</f>
        <v>2009-2010</v>
      </c>
      <c r="D65" s="28" t="str">
        <f>IF(July!B57="","From MRF",July!B57)</f>
        <v>From MRF</v>
      </c>
      <c r="E65" s="157">
        <f>July!I57</f>
        <v>0</v>
      </c>
      <c r="F65" s="157">
        <f>July!H57</f>
        <v>0</v>
      </c>
    </row>
    <row r="66" spans="1:6" s="152" customFormat="1" ht="11.25">
      <c r="A66" s="214">
        <f t="shared" si="1"/>
        <v>59</v>
      </c>
      <c r="B66" s="62" t="str">
        <f>July!B7</f>
        <v>July</v>
      </c>
      <c r="C66" s="213" t="str">
        <f>IF(July!G7="Input","From MRF",July!G7)</f>
        <v>2009-2010</v>
      </c>
      <c r="D66" s="28" t="str">
        <f>IF(July!B58="","From MRF",July!B58)</f>
        <v>From MRF</v>
      </c>
      <c r="E66" s="157">
        <f>July!I58</f>
        <v>0</v>
      </c>
      <c r="F66" s="157">
        <f>July!H58</f>
        <v>0</v>
      </c>
    </row>
    <row r="67" spans="1:6" s="152" customFormat="1" ht="11.25">
      <c r="A67" s="214">
        <f t="shared" si="1"/>
        <v>60</v>
      </c>
      <c r="B67" s="62" t="str">
        <f>July!B7</f>
        <v>July</v>
      </c>
      <c r="C67" s="213" t="str">
        <f>IF(July!G7="Input","From MRF",July!G7)</f>
        <v>2009-2010</v>
      </c>
      <c r="D67" s="28" t="str">
        <f>IF(July!B59="","From MRF",July!B59)</f>
        <v>From MRF</v>
      </c>
      <c r="E67" s="157">
        <f>July!I59</f>
        <v>0</v>
      </c>
      <c r="F67" s="157">
        <f>July!H59</f>
        <v>0</v>
      </c>
    </row>
    <row r="68" spans="1:6" s="152" customFormat="1" ht="11.25">
      <c r="A68" s="214">
        <f t="shared" si="1"/>
        <v>61</v>
      </c>
      <c r="B68" s="62" t="str">
        <f>August!B7</f>
        <v>August</v>
      </c>
      <c r="C68" s="213" t="str">
        <f>IF(August!G7="Input","From MRF",August!G7)</f>
        <v>2009-2010</v>
      </c>
      <c r="D68" s="28" t="str">
        <f>IF(August!B45="","From MRF",August!B45)</f>
        <v>From MRF</v>
      </c>
      <c r="E68" s="157">
        <f>August!I45</f>
        <v>0</v>
      </c>
      <c r="F68" s="157">
        <f>August!H45</f>
        <v>0</v>
      </c>
    </row>
    <row r="69" spans="1:6" s="152" customFormat="1" ht="11.25">
      <c r="A69" s="214">
        <f t="shared" si="1"/>
        <v>62</v>
      </c>
      <c r="B69" s="62" t="str">
        <f>August!B7</f>
        <v>August</v>
      </c>
      <c r="C69" s="213" t="str">
        <f>IF(August!G7="Input","From MRF",August!G7)</f>
        <v>2009-2010</v>
      </c>
      <c r="D69" s="28" t="str">
        <f>IF(August!B46="","From MRF",August!B46)</f>
        <v>From MRF</v>
      </c>
      <c r="E69" s="157">
        <f>August!I46</f>
        <v>0</v>
      </c>
      <c r="F69" s="157">
        <f>August!H46</f>
        <v>0</v>
      </c>
    </row>
    <row r="70" spans="1:6" s="152" customFormat="1" ht="11.25">
      <c r="A70" s="214">
        <f t="shared" si="1"/>
        <v>63</v>
      </c>
      <c r="B70" s="62" t="str">
        <f>August!B7</f>
        <v>August</v>
      </c>
      <c r="C70" s="213" t="str">
        <f>IF(August!G7="Input","From MRF",August!G7)</f>
        <v>2009-2010</v>
      </c>
      <c r="D70" s="28" t="str">
        <f>IF(August!B47="","From MRF",August!B47)</f>
        <v>From MRF</v>
      </c>
      <c r="E70" s="157">
        <f>August!I47</f>
        <v>0</v>
      </c>
      <c r="F70" s="157">
        <f>August!H47</f>
        <v>0</v>
      </c>
    </row>
    <row r="71" spans="1:6" s="152" customFormat="1" ht="11.25">
      <c r="A71" s="214">
        <f t="shared" si="1"/>
        <v>64</v>
      </c>
      <c r="B71" s="62" t="str">
        <f>August!B7</f>
        <v>August</v>
      </c>
      <c r="C71" s="213" t="str">
        <f>IF(August!G7="Input","From MRF",August!G7)</f>
        <v>2009-2010</v>
      </c>
      <c r="D71" s="28" t="str">
        <f>IF(August!B48="","From MRF",August!B48)</f>
        <v>From MRF</v>
      </c>
      <c r="E71" s="157">
        <f>August!I48</f>
        <v>0</v>
      </c>
      <c r="F71" s="157">
        <f>August!H48</f>
        <v>0</v>
      </c>
    </row>
    <row r="72" spans="1:6" s="152" customFormat="1" ht="11.25">
      <c r="A72" s="214">
        <f t="shared" si="1"/>
        <v>65</v>
      </c>
      <c r="B72" s="62" t="str">
        <f>August!B7</f>
        <v>August</v>
      </c>
      <c r="C72" s="213" t="str">
        <f>IF(August!G7="Input","From MRF",August!G7)</f>
        <v>2009-2010</v>
      </c>
      <c r="D72" s="28" t="str">
        <f>IF(August!B49="","From MRF",August!B49)</f>
        <v>From MRF</v>
      </c>
      <c r="E72" s="157">
        <f>August!I49</f>
        <v>0</v>
      </c>
      <c r="F72" s="157">
        <f>August!H49</f>
        <v>0</v>
      </c>
    </row>
    <row r="73" spans="1:6" s="152" customFormat="1" ht="11.25">
      <c r="A73" s="214">
        <f aca="true" t="shared" si="2" ref="A73:A104">SUM(A72)+1</f>
        <v>66</v>
      </c>
      <c r="B73" s="62" t="str">
        <f>August!B7</f>
        <v>August</v>
      </c>
      <c r="C73" s="213" t="str">
        <f>IF(August!G7="Input","From MRF",August!G7)</f>
        <v>2009-2010</v>
      </c>
      <c r="D73" s="28" t="str">
        <f>IF(August!B50="","From MRF",August!B50)</f>
        <v>From MRF</v>
      </c>
      <c r="E73" s="157">
        <f>August!I50</f>
        <v>0</v>
      </c>
      <c r="F73" s="157">
        <f>August!H50</f>
        <v>0</v>
      </c>
    </row>
    <row r="74" spans="1:6" s="152" customFormat="1" ht="11.25">
      <c r="A74" s="214">
        <f t="shared" si="2"/>
        <v>67</v>
      </c>
      <c r="B74" s="62" t="str">
        <f>August!B7</f>
        <v>August</v>
      </c>
      <c r="C74" s="213" t="str">
        <f>IF(August!G7="Input","From MRF",August!G7)</f>
        <v>2009-2010</v>
      </c>
      <c r="D74" s="28" t="str">
        <f>IF(August!B51="","From MRF",August!B51)</f>
        <v>From MRF</v>
      </c>
      <c r="E74" s="157">
        <f>August!I51</f>
        <v>0</v>
      </c>
      <c r="F74" s="157">
        <f>August!H51</f>
        <v>0</v>
      </c>
    </row>
    <row r="75" spans="1:6" s="152" customFormat="1" ht="11.25">
      <c r="A75" s="214">
        <f t="shared" si="2"/>
        <v>68</v>
      </c>
      <c r="B75" s="62" t="str">
        <f>August!B7</f>
        <v>August</v>
      </c>
      <c r="C75" s="213" t="str">
        <f>IF(August!G7="Input","From MRF",August!G7)</f>
        <v>2009-2010</v>
      </c>
      <c r="D75" s="28" t="str">
        <f>IF(August!B52="","From MRF",August!B52)</f>
        <v>From MRF</v>
      </c>
      <c r="E75" s="157">
        <f>August!I52</f>
        <v>0</v>
      </c>
      <c r="F75" s="157">
        <f>August!H52</f>
        <v>0</v>
      </c>
    </row>
    <row r="76" spans="1:6" s="152" customFormat="1" ht="11.25">
      <c r="A76" s="214">
        <f t="shared" si="2"/>
        <v>69</v>
      </c>
      <c r="B76" s="62" t="str">
        <f>August!B7</f>
        <v>August</v>
      </c>
      <c r="C76" s="213" t="str">
        <f>IF(August!G7="Input","From MRF",August!G7)</f>
        <v>2009-2010</v>
      </c>
      <c r="D76" s="28" t="str">
        <f>IF(August!B53="","From MRF",August!B53)</f>
        <v>From MRF</v>
      </c>
      <c r="E76" s="157">
        <f>August!I53</f>
        <v>0</v>
      </c>
      <c r="F76" s="157">
        <f>August!H53</f>
        <v>0</v>
      </c>
    </row>
    <row r="77" spans="1:6" s="152" customFormat="1" ht="11.25">
      <c r="A77" s="214">
        <f t="shared" si="2"/>
        <v>70</v>
      </c>
      <c r="B77" s="62" t="str">
        <f>August!B7</f>
        <v>August</v>
      </c>
      <c r="C77" s="213" t="str">
        <f>IF(August!G7="Input","From MRF",August!G7)</f>
        <v>2009-2010</v>
      </c>
      <c r="D77" s="28" t="str">
        <f>IF(August!B54="","From MRF",August!B54)</f>
        <v>From MRF</v>
      </c>
      <c r="E77" s="157">
        <f>August!I54</f>
        <v>0</v>
      </c>
      <c r="F77" s="157">
        <f>August!H54</f>
        <v>0</v>
      </c>
    </row>
    <row r="78" spans="1:6" s="152" customFormat="1" ht="11.25">
      <c r="A78" s="214">
        <f t="shared" si="2"/>
        <v>71</v>
      </c>
      <c r="B78" s="62" t="str">
        <f>August!B7</f>
        <v>August</v>
      </c>
      <c r="C78" s="213" t="str">
        <f>IF(August!G7="Input","From MRF",August!G7)</f>
        <v>2009-2010</v>
      </c>
      <c r="D78" s="28" t="str">
        <f>IF(August!B55="","From MRF",August!B55)</f>
        <v>From MRF</v>
      </c>
      <c r="E78" s="157">
        <f>August!I55</f>
        <v>0</v>
      </c>
      <c r="F78" s="157">
        <f>August!H55</f>
        <v>0</v>
      </c>
    </row>
    <row r="79" spans="1:6" s="152" customFormat="1" ht="11.25">
      <c r="A79" s="214">
        <f t="shared" si="2"/>
        <v>72</v>
      </c>
      <c r="B79" s="62" t="str">
        <f>August!B7</f>
        <v>August</v>
      </c>
      <c r="C79" s="213" t="str">
        <f>IF(August!G7="Input","From MRF",August!G7)</f>
        <v>2009-2010</v>
      </c>
      <c r="D79" s="28" t="str">
        <f>IF(August!B56="","From MRF",August!B56)</f>
        <v>From MRF</v>
      </c>
      <c r="E79" s="157">
        <f>August!I56</f>
        <v>0</v>
      </c>
      <c r="F79" s="157">
        <f>August!H56</f>
        <v>0</v>
      </c>
    </row>
    <row r="80" spans="1:6" s="152" customFormat="1" ht="11.25">
      <c r="A80" s="214">
        <f t="shared" si="2"/>
        <v>73</v>
      </c>
      <c r="B80" s="62" t="str">
        <f>August!B7</f>
        <v>August</v>
      </c>
      <c r="C80" s="213" t="str">
        <f>IF(August!G7="Input","From MRF",August!G7)</f>
        <v>2009-2010</v>
      </c>
      <c r="D80" s="28" t="str">
        <f>IF(August!B57="","From MRF",August!B57)</f>
        <v>From MRF</v>
      </c>
      <c r="E80" s="157">
        <f>August!I57</f>
        <v>0</v>
      </c>
      <c r="F80" s="157">
        <f>August!H57</f>
        <v>0</v>
      </c>
    </row>
    <row r="81" spans="1:6" s="152" customFormat="1" ht="11.25">
      <c r="A81" s="214">
        <f t="shared" si="2"/>
        <v>74</v>
      </c>
      <c r="B81" s="62" t="str">
        <f>August!B7</f>
        <v>August</v>
      </c>
      <c r="C81" s="213" t="str">
        <f>IF(August!G7="Input","From MRF",August!G7)</f>
        <v>2009-2010</v>
      </c>
      <c r="D81" s="28" t="str">
        <f>IF(August!B58="","From MRF",August!B58)</f>
        <v>From MRF</v>
      </c>
      <c r="E81" s="157">
        <f>August!I58</f>
        <v>0</v>
      </c>
      <c r="F81" s="157">
        <f>August!H58</f>
        <v>0</v>
      </c>
    </row>
    <row r="82" spans="1:6" s="152" customFormat="1" ht="11.25">
      <c r="A82" s="214">
        <f t="shared" si="2"/>
        <v>75</v>
      </c>
      <c r="B82" s="62" t="str">
        <f>August!B7</f>
        <v>August</v>
      </c>
      <c r="C82" s="213" t="str">
        <f>IF(August!G7="Input","From MRF",August!G7)</f>
        <v>2009-2010</v>
      </c>
      <c r="D82" s="28" t="str">
        <f>IF(August!B59="","From MRF",August!B59)</f>
        <v>From MRF</v>
      </c>
      <c r="E82" s="157">
        <f>August!I59</f>
        <v>0</v>
      </c>
      <c r="F82" s="157">
        <f>August!H59</f>
        <v>0</v>
      </c>
    </row>
    <row r="83" spans="1:6" s="152" customFormat="1" ht="11.25">
      <c r="A83" s="214">
        <f t="shared" si="2"/>
        <v>76</v>
      </c>
      <c r="B83" s="215" t="str">
        <f>September!B7</f>
        <v>September</v>
      </c>
      <c r="C83" s="216" t="str">
        <f>IF(September!G7="Input","From MRF",September!G7)</f>
        <v>2009-2010</v>
      </c>
      <c r="D83" s="28" t="str">
        <f>IF(September!B45="","From MRF",September!B45)</f>
        <v>From MRF</v>
      </c>
      <c r="E83" s="157">
        <f>September!I45</f>
        <v>0</v>
      </c>
      <c r="F83" s="157">
        <f>September!H45</f>
        <v>0</v>
      </c>
    </row>
    <row r="84" spans="1:6" s="152" customFormat="1" ht="11.25">
      <c r="A84" s="214">
        <f t="shared" si="2"/>
        <v>77</v>
      </c>
      <c r="B84" s="215" t="str">
        <f>September!B7</f>
        <v>September</v>
      </c>
      <c r="C84" s="216" t="str">
        <f>IF(September!G7="Input","From MRF",September!G7)</f>
        <v>2009-2010</v>
      </c>
      <c r="D84" s="28" t="str">
        <f>IF(September!B46="","From MRF",September!B46)</f>
        <v>From MRF</v>
      </c>
      <c r="E84" s="157">
        <f>September!I46</f>
        <v>0</v>
      </c>
      <c r="F84" s="157">
        <f>September!H46</f>
        <v>0</v>
      </c>
    </row>
    <row r="85" spans="1:6" s="152" customFormat="1" ht="11.25">
      <c r="A85" s="214">
        <f t="shared" si="2"/>
        <v>78</v>
      </c>
      <c r="B85" s="215" t="str">
        <f>September!B7</f>
        <v>September</v>
      </c>
      <c r="C85" s="216" t="str">
        <f>IF(September!G7="Input","From MRF",September!G7)</f>
        <v>2009-2010</v>
      </c>
      <c r="D85" s="28" t="str">
        <f>IF(September!B47="","From MRF",September!B47)</f>
        <v>From MRF</v>
      </c>
      <c r="E85" s="157">
        <f>September!I47</f>
        <v>0</v>
      </c>
      <c r="F85" s="157">
        <f>September!H47</f>
        <v>0</v>
      </c>
    </row>
    <row r="86" spans="1:6" s="152" customFormat="1" ht="11.25">
      <c r="A86" s="214">
        <f t="shared" si="2"/>
        <v>79</v>
      </c>
      <c r="B86" s="215" t="str">
        <f>September!B7</f>
        <v>September</v>
      </c>
      <c r="C86" s="216" t="str">
        <f>IF(September!G7="Input","From MRF",September!G7)</f>
        <v>2009-2010</v>
      </c>
      <c r="D86" s="28" t="str">
        <f>IF(September!B48="","From MRF",September!B48)</f>
        <v>From MRF</v>
      </c>
      <c r="E86" s="157">
        <f>September!I48</f>
        <v>0</v>
      </c>
      <c r="F86" s="157">
        <f>September!H48</f>
        <v>0</v>
      </c>
    </row>
    <row r="87" spans="1:6" s="152" customFormat="1" ht="11.25">
      <c r="A87" s="214">
        <f t="shared" si="2"/>
        <v>80</v>
      </c>
      <c r="B87" s="215" t="str">
        <f>September!B7</f>
        <v>September</v>
      </c>
      <c r="C87" s="216" t="str">
        <f>IF(September!G7="Input","From MRF",September!G7)</f>
        <v>2009-2010</v>
      </c>
      <c r="D87" s="28" t="str">
        <f>IF(September!B49="","From MRF",September!B49)</f>
        <v>From MRF</v>
      </c>
      <c r="E87" s="157">
        <f>September!I49</f>
        <v>0</v>
      </c>
      <c r="F87" s="157">
        <f>September!H49</f>
        <v>0</v>
      </c>
    </row>
    <row r="88" spans="1:6" s="152" customFormat="1" ht="11.25">
      <c r="A88" s="214">
        <f t="shared" si="2"/>
        <v>81</v>
      </c>
      <c r="B88" s="215" t="str">
        <f>September!B7</f>
        <v>September</v>
      </c>
      <c r="C88" s="216" t="str">
        <f>IF(September!G7="Input","From MRF",September!G7)</f>
        <v>2009-2010</v>
      </c>
      <c r="D88" s="28" t="str">
        <f>IF(September!B50="","From MRF",September!B50)</f>
        <v>From MRF</v>
      </c>
      <c r="E88" s="157">
        <f>September!I50</f>
        <v>0</v>
      </c>
      <c r="F88" s="157">
        <f>September!H50</f>
        <v>0</v>
      </c>
    </row>
    <row r="89" spans="1:6" s="152" customFormat="1" ht="11.25">
      <c r="A89" s="214">
        <f t="shared" si="2"/>
        <v>82</v>
      </c>
      <c r="B89" s="215" t="str">
        <f>September!B7</f>
        <v>September</v>
      </c>
      <c r="C89" s="216" t="str">
        <f>IF(September!G7="Input","From MRF",September!G7)</f>
        <v>2009-2010</v>
      </c>
      <c r="D89" s="28" t="str">
        <f>IF(September!B51="","From MRF",September!B51)</f>
        <v>From MRF</v>
      </c>
      <c r="E89" s="157">
        <f>September!I51</f>
        <v>0</v>
      </c>
      <c r="F89" s="157">
        <f>September!H51</f>
        <v>0</v>
      </c>
    </row>
    <row r="90" spans="1:6" s="152" customFormat="1" ht="11.25">
      <c r="A90" s="214">
        <f t="shared" si="2"/>
        <v>83</v>
      </c>
      <c r="B90" s="215" t="str">
        <f>September!B7</f>
        <v>September</v>
      </c>
      <c r="C90" s="216" t="str">
        <f>IF(September!G7="Input","From MRF",September!G7)</f>
        <v>2009-2010</v>
      </c>
      <c r="D90" s="28" t="str">
        <f>IF(September!B52="","From MRF",September!B52)</f>
        <v>From MRF</v>
      </c>
      <c r="E90" s="157">
        <f>September!I52</f>
        <v>0</v>
      </c>
      <c r="F90" s="157">
        <f>September!H52</f>
        <v>0</v>
      </c>
    </row>
    <row r="91" spans="1:6" s="152" customFormat="1" ht="11.25">
      <c r="A91" s="214">
        <f t="shared" si="2"/>
        <v>84</v>
      </c>
      <c r="B91" s="215" t="str">
        <f>September!B7</f>
        <v>September</v>
      </c>
      <c r="C91" s="216" t="str">
        <f>IF(September!G7="Input","From MRF",September!G7)</f>
        <v>2009-2010</v>
      </c>
      <c r="D91" s="28" t="str">
        <f>IF(September!B53="","From MRF",September!B53)</f>
        <v>From MRF</v>
      </c>
      <c r="E91" s="157">
        <f>September!I53</f>
        <v>0</v>
      </c>
      <c r="F91" s="157">
        <f>September!H53</f>
        <v>0</v>
      </c>
    </row>
    <row r="92" spans="1:6" s="152" customFormat="1" ht="11.25">
      <c r="A92" s="214">
        <f t="shared" si="2"/>
        <v>85</v>
      </c>
      <c r="B92" s="215" t="str">
        <f>September!B7</f>
        <v>September</v>
      </c>
      <c r="C92" s="216" t="str">
        <f>IF(September!G7="Input","From MRF",September!G7)</f>
        <v>2009-2010</v>
      </c>
      <c r="D92" s="28" t="str">
        <f>IF(September!B54="","From MRF",September!B54)</f>
        <v>From MRF</v>
      </c>
      <c r="E92" s="157">
        <f>September!I54</f>
        <v>0</v>
      </c>
      <c r="F92" s="157">
        <f>September!H54</f>
        <v>0</v>
      </c>
    </row>
    <row r="93" spans="1:6" s="152" customFormat="1" ht="11.25">
      <c r="A93" s="214">
        <f t="shared" si="2"/>
        <v>86</v>
      </c>
      <c r="B93" s="215" t="str">
        <f>September!B7</f>
        <v>September</v>
      </c>
      <c r="C93" s="216" t="str">
        <f>IF(September!G7="Input","From MRF",September!G7)</f>
        <v>2009-2010</v>
      </c>
      <c r="D93" s="28" t="str">
        <f>IF(September!B55="","From MRF",September!B55)</f>
        <v>From MRF</v>
      </c>
      <c r="E93" s="157">
        <f>September!I55</f>
        <v>0</v>
      </c>
      <c r="F93" s="157">
        <f>September!H55</f>
        <v>0</v>
      </c>
    </row>
    <row r="94" spans="1:6" s="152" customFormat="1" ht="11.25">
      <c r="A94" s="214">
        <f t="shared" si="2"/>
        <v>87</v>
      </c>
      <c r="B94" s="215" t="str">
        <f>September!B7</f>
        <v>September</v>
      </c>
      <c r="C94" s="216" t="str">
        <f>IF(September!G7="Input","From MRF",September!G7)</f>
        <v>2009-2010</v>
      </c>
      <c r="D94" s="28" t="str">
        <f>IF(September!B56="","From MRF",September!B56)</f>
        <v>From MRF</v>
      </c>
      <c r="E94" s="157">
        <f>September!I56</f>
        <v>0</v>
      </c>
      <c r="F94" s="157">
        <f>September!H56</f>
        <v>0</v>
      </c>
    </row>
    <row r="95" spans="1:6" s="152" customFormat="1" ht="11.25">
      <c r="A95" s="214">
        <f t="shared" si="2"/>
        <v>88</v>
      </c>
      <c r="B95" s="215" t="str">
        <f>September!B7</f>
        <v>September</v>
      </c>
      <c r="C95" s="216" t="str">
        <f>IF(September!G7="Input","From MRF",September!G7)</f>
        <v>2009-2010</v>
      </c>
      <c r="D95" s="28" t="str">
        <f>IF(September!B57="","From MRF",September!B57)</f>
        <v>From MRF</v>
      </c>
      <c r="E95" s="157">
        <f>September!I57</f>
        <v>0</v>
      </c>
      <c r="F95" s="157">
        <f>September!H57</f>
        <v>0</v>
      </c>
    </row>
    <row r="96" spans="1:6" s="152" customFormat="1" ht="11.25">
      <c r="A96" s="214">
        <f t="shared" si="2"/>
        <v>89</v>
      </c>
      <c r="B96" s="215" t="str">
        <f>September!B7</f>
        <v>September</v>
      </c>
      <c r="C96" s="216" t="str">
        <f>IF(September!G7="Input","From MRF",September!G7)</f>
        <v>2009-2010</v>
      </c>
      <c r="D96" s="28" t="str">
        <f>IF(September!B58="","From MRF",September!B58)</f>
        <v>From MRF</v>
      </c>
      <c r="E96" s="157">
        <f>September!I58</f>
        <v>0</v>
      </c>
      <c r="F96" s="157">
        <f>September!H58</f>
        <v>0</v>
      </c>
    </row>
    <row r="97" spans="1:6" s="152" customFormat="1" ht="11.25">
      <c r="A97" s="214">
        <f t="shared" si="2"/>
        <v>90</v>
      </c>
      <c r="B97" s="215" t="str">
        <f>September!B7</f>
        <v>September</v>
      </c>
      <c r="C97" s="216" t="str">
        <f>IF(September!G7="Input","From MRF",September!G7)</f>
        <v>2009-2010</v>
      </c>
      <c r="D97" s="28" t="str">
        <f>IF(September!B59="","From MRF",September!B59)</f>
        <v>From MRF</v>
      </c>
      <c r="E97" s="157">
        <f>September!I59</f>
        <v>0</v>
      </c>
      <c r="F97" s="157">
        <f>September!H59</f>
        <v>0</v>
      </c>
    </row>
    <row r="98" spans="1:6" s="152" customFormat="1" ht="11.25">
      <c r="A98" s="214">
        <f t="shared" si="2"/>
        <v>91</v>
      </c>
      <c r="B98" s="215" t="str">
        <f>October!B7</f>
        <v>October</v>
      </c>
      <c r="C98" s="216" t="str">
        <f>IF(October!G7="Input","From MRF",October!G7)</f>
        <v>2009-2010</v>
      </c>
      <c r="D98" s="28" t="str">
        <f>IF(October!B45="","From MRF",October!B45)</f>
        <v>From MRF</v>
      </c>
      <c r="E98" s="157">
        <f>October!I45</f>
        <v>0</v>
      </c>
      <c r="F98" s="157">
        <f>October!H45</f>
        <v>0</v>
      </c>
    </row>
    <row r="99" spans="1:6" s="152" customFormat="1" ht="11.25">
      <c r="A99" s="214">
        <f t="shared" si="2"/>
        <v>92</v>
      </c>
      <c r="B99" s="215" t="str">
        <f>October!B7</f>
        <v>October</v>
      </c>
      <c r="C99" s="216" t="str">
        <f>IF(October!G7="Input","From MRF",October!G7)</f>
        <v>2009-2010</v>
      </c>
      <c r="D99" s="28" t="str">
        <f>IF(October!B46="","From MRF",October!B46)</f>
        <v>From MRF</v>
      </c>
      <c r="E99" s="157">
        <f>October!I46</f>
        <v>0</v>
      </c>
      <c r="F99" s="157">
        <f>October!H46</f>
        <v>0</v>
      </c>
    </row>
    <row r="100" spans="1:6" s="152" customFormat="1" ht="11.25">
      <c r="A100" s="214">
        <f t="shared" si="2"/>
        <v>93</v>
      </c>
      <c r="B100" s="215" t="str">
        <f>October!B7</f>
        <v>October</v>
      </c>
      <c r="C100" s="216" t="str">
        <f>IF(October!G7="Input","From MRF",October!G7)</f>
        <v>2009-2010</v>
      </c>
      <c r="D100" s="28" t="str">
        <f>IF(October!B47="","From MRF",October!B47)</f>
        <v>From MRF</v>
      </c>
      <c r="E100" s="157">
        <f>October!I47</f>
        <v>0</v>
      </c>
      <c r="F100" s="157">
        <f>October!H47</f>
        <v>0</v>
      </c>
    </row>
    <row r="101" spans="1:6" s="152" customFormat="1" ht="11.25">
      <c r="A101" s="214">
        <f t="shared" si="2"/>
        <v>94</v>
      </c>
      <c r="B101" s="215" t="str">
        <f>October!B7</f>
        <v>October</v>
      </c>
      <c r="C101" s="216" t="str">
        <f>IF(October!G7="Input","From MRF",October!G7)</f>
        <v>2009-2010</v>
      </c>
      <c r="D101" s="28" t="str">
        <f>IF(October!B48="","From MRF",October!B48)</f>
        <v>From MRF</v>
      </c>
      <c r="E101" s="157">
        <f>October!I48</f>
        <v>0</v>
      </c>
      <c r="F101" s="157">
        <f>October!H48</f>
        <v>0</v>
      </c>
    </row>
    <row r="102" spans="1:6" s="152" customFormat="1" ht="11.25">
      <c r="A102" s="214">
        <f t="shared" si="2"/>
        <v>95</v>
      </c>
      <c r="B102" s="215" t="str">
        <f>October!B7</f>
        <v>October</v>
      </c>
      <c r="C102" s="216" t="str">
        <f>IF(October!G7="Input","From MRF",October!G7)</f>
        <v>2009-2010</v>
      </c>
      <c r="D102" s="28" t="str">
        <f>IF(October!B49="","From MRF",October!B49)</f>
        <v>From MRF</v>
      </c>
      <c r="E102" s="157">
        <f>October!I49</f>
        <v>0</v>
      </c>
      <c r="F102" s="157">
        <f>October!H49</f>
        <v>0</v>
      </c>
    </row>
    <row r="103" spans="1:6" s="152" customFormat="1" ht="11.25">
      <c r="A103" s="214">
        <f t="shared" si="2"/>
        <v>96</v>
      </c>
      <c r="B103" s="215" t="str">
        <f>October!B7</f>
        <v>October</v>
      </c>
      <c r="C103" s="216" t="str">
        <f>IF(October!G7="Input","From MRF",October!G7)</f>
        <v>2009-2010</v>
      </c>
      <c r="D103" s="28" t="str">
        <f>IF(October!B50="","From MRF",October!B50)</f>
        <v>From MRF</v>
      </c>
      <c r="E103" s="157">
        <f>October!I50</f>
        <v>0</v>
      </c>
      <c r="F103" s="157">
        <f>October!H50</f>
        <v>0</v>
      </c>
    </row>
    <row r="104" spans="1:6" s="152" customFormat="1" ht="11.25">
      <c r="A104" s="214">
        <f t="shared" si="2"/>
        <v>97</v>
      </c>
      <c r="B104" s="215" t="str">
        <f>October!B7</f>
        <v>October</v>
      </c>
      <c r="C104" s="216" t="str">
        <f>IF(October!G7="Input","From MRF",October!G7)</f>
        <v>2009-2010</v>
      </c>
      <c r="D104" s="28" t="str">
        <f>IF(October!B51="","From MRF",October!B51)</f>
        <v>From MRF</v>
      </c>
      <c r="E104" s="157">
        <f>October!I51</f>
        <v>0</v>
      </c>
      <c r="F104" s="157">
        <f>October!H51</f>
        <v>0</v>
      </c>
    </row>
    <row r="105" spans="1:6" s="152" customFormat="1" ht="11.25">
      <c r="A105" s="214">
        <f aca="true" t="shared" si="3" ref="A105:A136">SUM(A104)+1</f>
        <v>98</v>
      </c>
      <c r="B105" s="215" t="str">
        <f>October!B7</f>
        <v>October</v>
      </c>
      <c r="C105" s="216" t="str">
        <f>IF(October!G7="Input","From MRF",October!G7)</f>
        <v>2009-2010</v>
      </c>
      <c r="D105" s="28" t="str">
        <f>IF(October!B52="","From MRF",October!B52)</f>
        <v>From MRF</v>
      </c>
      <c r="E105" s="157">
        <f>October!I52</f>
        <v>0</v>
      </c>
      <c r="F105" s="157">
        <f>October!H52</f>
        <v>0</v>
      </c>
    </row>
    <row r="106" spans="1:6" s="152" customFormat="1" ht="11.25">
      <c r="A106" s="214">
        <f t="shared" si="3"/>
        <v>99</v>
      </c>
      <c r="B106" s="215" t="str">
        <f>October!B7</f>
        <v>October</v>
      </c>
      <c r="C106" s="216" t="str">
        <f>IF(October!G7="Input","From MRF",October!G7)</f>
        <v>2009-2010</v>
      </c>
      <c r="D106" s="28" t="str">
        <f>IF(October!B53="","From MRF",October!B53)</f>
        <v>From MRF</v>
      </c>
      <c r="E106" s="157">
        <f>October!I53</f>
        <v>0</v>
      </c>
      <c r="F106" s="157">
        <f>October!H53</f>
        <v>0</v>
      </c>
    </row>
    <row r="107" spans="1:6" s="152" customFormat="1" ht="11.25">
      <c r="A107" s="214">
        <f t="shared" si="3"/>
        <v>100</v>
      </c>
      <c r="B107" s="215" t="str">
        <f>October!B7</f>
        <v>October</v>
      </c>
      <c r="C107" s="216" t="str">
        <f>IF(October!G7="Input","From MRF",October!G7)</f>
        <v>2009-2010</v>
      </c>
      <c r="D107" s="28" t="str">
        <f>IF(October!B54="","From MRF",October!B54)</f>
        <v>From MRF</v>
      </c>
      <c r="E107" s="157">
        <f>October!I54</f>
        <v>0</v>
      </c>
      <c r="F107" s="157">
        <f>October!H54</f>
        <v>0</v>
      </c>
    </row>
    <row r="108" spans="1:6" s="152" customFormat="1" ht="11.25">
      <c r="A108" s="214">
        <f t="shared" si="3"/>
        <v>101</v>
      </c>
      <c r="B108" s="215" t="str">
        <f>October!B7</f>
        <v>October</v>
      </c>
      <c r="C108" s="216" t="str">
        <f>IF(October!G7="Input","From MRF",October!G7)</f>
        <v>2009-2010</v>
      </c>
      <c r="D108" s="28" t="str">
        <f>IF(October!B55="","From MRF",October!B55)</f>
        <v>From MRF</v>
      </c>
      <c r="E108" s="157">
        <f>October!I55</f>
        <v>0</v>
      </c>
      <c r="F108" s="157">
        <f>October!H55</f>
        <v>0</v>
      </c>
    </row>
    <row r="109" spans="1:6" s="152" customFormat="1" ht="11.25">
      <c r="A109" s="214">
        <f t="shared" si="3"/>
        <v>102</v>
      </c>
      <c r="B109" s="215" t="str">
        <f>October!B7</f>
        <v>October</v>
      </c>
      <c r="C109" s="216" t="str">
        <f>IF(October!G7="Input","From MRF",October!G7)</f>
        <v>2009-2010</v>
      </c>
      <c r="D109" s="28" t="str">
        <f>IF(October!B56="","From MRF",October!B56)</f>
        <v>From MRF</v>
      </c>
      <c r="E109" s="157">
        <f>October!I56</f>
        <v>0</v>
      </c>
      <c r="F109" s="157">
        <f>October!H56</f>
        <v>0</v>
      </c>
    </row>
    <row r="110" spans="1:6" s="152" customFormat="1" ht="11.25">
      <c r="A110" s="214">
        <f t="shared" si="3"/>
        <v>103</v>
      </c>
      <c r="B110" s="215" t="str">
        <f>October!B7</f>
        <v>October</v>
      </c>
      <c r="C110" s="216" t="str">
        <f>IF(October!G7="Input","From MRF",October!G7)</f>
        <v>2009-2010</v>
      </c>
      <c r="D110" s="28" t="str">
        <f>IF(October!B57="","From MRF",October!B57)</f>
        <v>From MRF</v>
      </c>
      <c r="E110" s="157">
        <f>October!I57</f>
        <v>0</v>
      </c>
      <c r="F110" s="157">
        <f>October!H57</f>
        <v>0</v>
      </c>
    </row>
    <row r="111" spans="1:6" s="152" customFormat="1" ht="11.25">
      <c r="A111" s="214">
        <f t="shared" si="3"/>
        <v>104</v>
      </c>
      <c r="B111" s="215" t="str">
        <f>October!B7</f>
        <v>October</v>
      </c>
      <c r="C111" s="216" t="str">
        <f>IF(October!G7="Input","From MRF",October!G7)</f>
        <v>2009-2010</v>
      </c>
      <c r="D111" s="28" t="str">
        <f>IF(October!B58="","From MRF",October!B58)</f>
        <v>From MRF</v>
      </c>
      <c r="E111" s="157">
        <f>October!I58</f>
        <v>0</v>
      </c>
      <c r="F111" s="157">
        <f>October!H58</f>
        <v>0</v>
      </c>
    </row>
    <row r="112" spans="1:6" s="152" customFormat="1" ht="11.25">
      <c r="A112" s="214">
        <f t="shared" si="3"/>
        <v>105</v>
      </c>
      <c r="B112" s="215" t="str">
        <f>October!B7</f>
        <v>October</v>
      </c>
      <c r="C112" s="216" t="str">
        <f>IF(October!G7="Input","From MRF",October!G7)</f>
        <v>2009-2010</v>
      </c>
      <c r="D112" s="28" t="str">
        <f>IF(October!B59="","From MRF",October!B59)</f>
        <v>From MRF</v>
      </c>
      <c r="E112" s="157">
        <f>October!I59</f>
        <v>0</v>
      </c>
      <c r="F112" s="157">
        <f>October!H59</f>
        <v>0</v>
      </c>
    </row>
    <row r="113" spans="1:6" s="152" customFormat="1" ht="11.25">
      <c r="A113" s="214">
        <f t="shared" si="3"/>
        <v>106</v>
      </c>
      <c r="B113" s="62" t="str">
        <f>November!B7</f>
        <v>November</v>
      </c>
      <c r="C113" s="213" t="str">
        <f>IF(November!G7="Input","From MRF",November!G7)</f>
        <v>2009-2010</v>
      </c>
      <c r="D113" s="28" t="str">
        <f>IF(November!B45="","From MRF",November!B45)</f>
        <v>From MRF</v>
      </c>
      <c r="E113" s="157">
        <f>November!I45</f>
        <v>0</v>
      </c>
      <c r="F113" s="157">
        <f>November!H45</f>
        <v>0</v>
      </c>
    </row>
    <row r="114" spans="1:6" s="152" customFormat="1" ht="11.25">
      <c r="A114" s="214">
        <f t="shared" si="3"/>
        <v>107</v>
      </c>
      <c r="B114" s="62" t="str">
        <f>November!B7</f>
        <v>November</v>
      </c>
      <c r="C114" s="213" t="str">
        <f>IF(November!G7="Input","From MRF",November!G7)</f>
        <v>2009-2010</v>
      </c>
      <c r="D114" s="28" t="str">
        <f>IF(November!B46="","From MRF",November!B46)</f>
        <v>From MRF</v>
      </c>
      <c r="E114" s="157">
        <f>November!I46</f>
        <v>0</v>
      </c>
      <c r="F114" s="157">
        <f>November!H46</f>
        <v>0</v>
      </c>
    </row>
    <row r="115" spans="1:6" s="152" customFormat="1" ht="11.25">
      <c r="A115" s="214">
        <f t="shared" si="3"/>
        <v>108</v>
      </c>
      <c r="B115" s="62" t="str">
        <f>November!B7</f>
        <v>November</v>
      </c>
      <c r="C115" s="213" t="str">
        <f>IF(November!G7="Input","From MRF",November!G7)</f>
        <v>2009-2010</v>
      </c>
      <c r="D115" s="28" t="str">
        <f>IF(November!B47="","From MRF",November!B47)</f>
        <v>From MRF</v>
      </c>
      <c r="E115" s="157">
        <f>November!I47</f>
        <v>0</v>
      </c>
      <c r="F115" s="157">
        <f>November!H47</f>
        <v>0</v>
      </c>
    </row>
    <row r="116" spans="1:6" s="152" customFormat="1" ht="11.25">
      <c r="A116" s="214">
        <f t="shared" si="3"/>
        <v>109</v>
      </c>
      <c r="B116" s="62" t="str">
        <f>November!B7</f>
        <v>November</v>
      </c>
      <c r="C116" s="213" t="str">
        <f>IF(November!G7="Input","From MRF",November!G7)</f>
        <v>2009-2010</v>
      </c>
      <c r="D116" s="28" t="str">
        <f>IF(November!B48="","From MRF",November!B48)</f>
        <v>From MRF</v>
      </c>
      <c r="E116" s="157">
        <f>November!I48</f>
        <v>0</v>
      </c>
      <c r="F116" s="157">
        <f>November!H48</f>
        <v>0</v>
      </c>
    </row>
    <row r="117" spans="1:6" s="152" customFormat="1" ht="11.25">
      <c r="A117" s="214">
        <f t="shared" si="3"/>
        <v>110</v>
      </c>
      <c r="B117" s="62" t="str">
        <f>November!B7</f>
        <v>November</v>
      </c>
      <c r="C117" s="213" t="str">
        <f>IF(November!G7="Input","From MRF",November!G7)</f>
        <v>2009-2010</v>
      </c>
      <c r="D117" s="28" t="str">
        <f>IF(November!B49="","From MRF",November!B49)</f>
        <v>From MRF</v>
      </c>
      <c r="E117" s="157">
        <f>November!I49</f>
        <v>0</v>
      </c>
      <c r="F117" s="157">
        <f>November!H49</f>
        <v>0</v>
      </c>
    </row>
    <row r="118" spans="1:6" s="152" customFormat="1" ht="11.25">
      <c r="A118" s="214">
        <f t="shared" si="3"/>
        <v>111</v>
      </c>
      <c r="B118" s="62" t="str">
        <f>November!B7</f>
        <v>November</v>
      </c>
      <c r="C118" s="213" t="str">
        <f>IF(November!G7="Input","From MRF",November!G7)</f>
        <v>2009-2010</v>
      </c>
      <c r="D118" s="28" t="str">
        <f>IF(November!B50="","From MRF",November!B50)</f>
        <v>From MRF</v>
      </c>
      <c r="E118" s="157">
        <f>November!I50</f>
        <v>0</v>
      </c>
      <c r="F118" s="157">
        <f>November!H50</f>
        <v>0</v>
      </c>
    </row>
    <row r="119" spans="1:6" s="152" customFormat="1" ht="11.25">
      <c r="A119" s="214">
        <f t="shared" si="3"/>
        <v>112</v>
      </c>
      <c r="B119" s="62" t="str">
        <f>November!B7</f>
        <v>November</v>
      </c>
      <c r="C119" s="213" t="str">
        <f>IF(November!G7="Input","From MRF",November!G7)</f>
        <v>2009-2010</v>
      </c>
      <c r="D119" s="28" t="str">
        <f>IF(November!B51="","From MRF",November!B51)</f>
        <v>From MRF</v>
      </c>
      <c r="E119" s="157">
        <f>November!I51</f>
        <v>0</v>
      </c>
      <c r="F119" s="157">
        <f>November!H51</f>
        <v>0</v>
      </c>
    </row>
    <row r="120" spans="1:6" s="152" customFormat="1" ht="11.25">
      <c r="A120" s="214">
        <f t="shared" si="3"/>
        <v>113</v>
      </c>
      <c r="B120" s="62" t="str">
        <f>November!B7</f>
        <v>November</v>
      </c>
      <c r="C120" s="213" t="str">
        <f>IF(November!G7="Input","From MRF",November!G7)</f>
        <v>2009-2010</v>
      </c>
      <c r="D120" s="28" t="str">
        <f>IF(November!B52="","From MRF",November!B52)</f>
        <v>From MRF</v>
      </c>
      <c r="E120" s="157">
        <f>November!I52</f>
        <v>0</v>
      </c>
      <c r="F120" s="157">
        <f>November!H52</f>
        <v>0</v>
      </c>
    </row>
    <row r="121" spans="1:6" s="152" customFormat="1" ht="11.25">
      <c r="A121" s="214">
        <f t="shared" si="3"/>
        <v>114</v>
      </c>
      <c r="B121" s="62" t="str">
        <f>November!B7</f>
        <v>November</v>
      </c>
      <c r="C121" s="213" t="str">
        <f>IF(November!G7="Input","From MRF",November!G7)</f>
        <v>2009-2010</v>
      </c>
      <c r="D121" s="28" t="str">
        <f>IF(November!B53="","From MRF",November!B53)</f>
        <v>From MRF</v>
      </c>
      <c r="E121" s="157">
        <f>November!I53</f>
        <v>0</v>
      </c>
      <c r="F121" s="157">
        <f>November!H53</f>
        <v>0</v>
      </c>
    </row>
    <row r="122" spans="1:6" s="152" customFormat="1" ht="11.25">
      <c r="A122" s="214">
        <f t="shared" si="3"/>
        <v>115</v>
      </c>
      <c r="B122" s="62" t="str">
        <f>November!B7</f>
        <v>November</v>
      </c>
      <c r="C122" s="213" t="str">
        <f>IF(November!G7="Input","From MRF",November!G7)</f>
        <v>2009-2010</v>
      </c>
      <c r="D122" s="28" t="str">
        <f>IF(November!B54="","From MRF",November!B54)</f>
        <v>From MRF</v>
      </c>
      <c r="E122" s="157">
        <f>November!I54</f>
        <v>0</v>
      </c>
      <c r="F122" s="157">
        <f>November!H54</f>
        <v>0</v>
      </c>
    </row>
    <row r="123" spans="1:6" s="152" customFormat="1" ht="11.25">
      <c r="A123" s="214">
        <f t="shared" si="3"/>
        <v>116</v>
      </c>
      <c r="B123" s="62" t="str">
        <f>November!B7</f>
        <v>November</v>
      </c>
      <c r="C123" s="213" t="str">
        <f>IF(November!G7="Input","From MRF",November!G7)</f>
        <v>2009-2010</v>
      </c>
      <c r="D123" s="28" t="str">
        <f>IF(November!B55="","From MRF",November!B55)</f>
        <v>From MRF</v>
      </c>
      <c r="E123" s="157">
        <f>November!I55</f>
        <v>0</v>
      </c>
      <c r="F123" s="157">
        <f>November!H55</f>
        <v>0</v>
      </c>
    </row>
    <row r="124" spans="1:6" s="152" customFormat="1" ht="11.25">
      <c r="A124" s="214">
        <f t="shared" si="3"/>
        <v>117</v>
      </c>
      <c r="B124" s="62" t="str">
        <f>November!B7</f>
        <v>November</v>
      </c>
      <c r="C124" s="213" t="str">
        <f>IF(November!G7="Input","From MRF",November!G7)</f>
        <v>2009-2010</v>
      </c>
      <c r="D124" s="28" t="str">
        <f>IF(November!B56="","From MRF",November!B56)</f>
        <v>From MRF</v>
      </c>
      <c r="E124" s="157">
        <f>November!I56</f>
        <v>0</v>
      </c>
      <c r="F124" s="157">
        <f>November!H56</f>
        <v>0</v>
      </c>
    </row>
    <row r="125" spans="1:6" s="152" customFormat="1" ht="11.25">
      <c r="A125" s="214">
        <f t="shared" si="3"/>
        <v>118</v>
      </c>
      <c r="B125" s="62" t="str">
        <f>November!B7</f>
        <v>November</v>
      </c>
      <c r="C125" s="213" t="str">
        <f>IF(November!G7="Input","From MRF",November!G7)</f>
        <v>2009-2010</v>
      </c>
      <c r="D125" s="28" t="str">
        <f>IF(November!B57="","From MRF",November!B57)</f>
        <v>From MRF</v>
      </c>
      <c r="E125" s="157">
        <f>November!I57</f>
        <v>0</v>
      </c>
      <c r="F125" s="157">
        <f>November!H57</f>
        <v>0</v>
      </c>
    </row>
    <row r="126" spans="1:6" s="152" customFormat="1" ht="11.25">
      <c r="A126" s="214">
        <f t="shared" si="3"/>
        <v>119</v>
      </c>
      <c r="B126" s="62" t="str">
        <f>November!B7</f>
        <v>November</v>
      </c>
      <c r="C126" s="213" t="str">
        <f>IF(November!G7="Input","From MRF",November!G7)</f>
        <v>2009-2010</v>
      </c>
      <c r="D126" s="28" t="str">
        <f>IF(November!B58="","From MRF",November!B58)</f>
        <v>From MRF</v>
      </c>
      <c r="E126" s="157">
        <f>November!I58</f>
        <v>0</v>
      </c>
      <c r="F126" s="157">
        <f>November!H58</f>
        <v>0</v>
      </c>
    </row>
    <row r="127" spans="1:6" s="152" customFormat="1" ht="11.25">
      <c r="A127" s="214">
        <f t="shared" si="3"/>
        <v>120</v>
      </c>
      <c r="B127" s="62" t="str">
        <f>November!B7</f>
        <v>November</v>
      </c>
      <c r="C127" s="213" t="str">
        <f>IF(November!G7="Input","From MRF",November!G7)</f>
        <v>2009-2010</v>
      </c>
      <c r="D127" s="28" t="str">
        <f>IF(November!B59="","From MRF",November!B59)</f>
        <v>From MRF</v>
      </c>
      <c r="E127" s="157">
        <f>November!I59</f>
        <v>0</v>
      </c>
      <c r="F127" s="157">
        <f>November!H59</f>
        <v>0</v>
      </c>
    </row>
    <row r="128" spans="1:6" s="152" customFormat="1" ht="11.25">
      <c r="A128" s="214">
        <f t="shared" si="3"/>
        <v>121</v>
      </c>
      <c r="B128" s="215" t="str">
        <f>December!B7</f>
        <v>December</v>
      </c>
      <c r="C128" s="216" t="str">
        <f>IF(December!G7="Input","From MRF",December!G7)</f>
        <v>2009-2010</v>
      </c>
      <c r="D128" s="28" t="str">
        <f>IF(December!B45="","From MRF",December!B45)</f>
        <v>From MRF</v>
      </c>
      <c r="E128" s="157">
        <f>December!I45</f>
        <v>0</v>
      </c>
      <c r="F128" s="157">
        <f>December!H45</f>
        <v>0</v>
      </c>
    </row>
    <row r="129" spans="1:6" s="152" customFormat="1" ht="11.25">
      <c r="A129" s="214">
        <f t="shared" si="3"/>
        <v>122</v>
      </c>
      <c r="B129" s="215" t="str">
        <f>December!B7</f>
        <v>December</v>
      </c>
      <c r="C129" s="216" t="str">
        <f>IF(December!G7="Input","From MRF",December!G7)</f>
        <v>2009-2010</v>
      </c>
      <c r="D129" s="28" t="str">
        <f>IF(December!B46="","From MRF",December!B46)</f>
        <v>From MRF</v>
      </c>
      <c r="E129" s="157">
        <f>December!I46</f>
        <v>0</v>
      </c>
      <c r="F129" s="157">
        <f>December!H46</f>
        <v>0</v>
      </c>
    </row>
    <row r="130" spans="1:6" s="152" customFormat="1" ht="11.25">
      <c r="A130" s="214">
        <f t="shared" si="3"/>
        <v>123</v>
      </c>
      <c r="B130" s="215" t="str">
        <f>December!B7</f>
        <v>December</v>
      </c>
      <c r="C130" s="216" t="str">
        <f>IF(December!G7="Input","From MRF",December!G7)</f>
        <v>2009-2010</v>
      </c>
      <c r="D130" s="28" t="str">
        <f>IF(December!B47="","From MRF",December!B47)</f>
        <v>From MRF</v>
      </c>
      <c r="E130" s="157">
        <f>December!I47</f>
        <v>0</v>
      </c>
      <c r="F130" s="157">
        <f>December!H47</f>
        <v>0</v>
      </c>
    </row>
    <row r="131" spans="1:6" s="152" customFormat="1" ht="11.25">
      <c r="A131" s="214">
        <f t="shared" si="3"/>
        <v>124</v>
      </c>
      <c r="B131" s="215" t="str">
        <f>December!B7</f>
        <v>December</v>
      </c>
      <c r="C131" s="216" t="str">
        <f>IF(December!G7="Input","From MRF",December!G7)</f>
        <v>2009-2010</v>
      </c>
      <c r="D131" s="28" t="str">
        <f>IF(December!B48="","From MRF",December!B48)</f>
        <v>From MRF</v>
      </c>
      <c r="E131" s="157">
        <f>December!I48</f>
        <v>0</v>
      </c>
      <c r="F131" s="157">
        <f>December!H48</f>
        <v>0</v>
      </c>
    </row>
    <row r="132" spans="1:6" s="152" customFormat="1" ht="11.25">
      <c r="A132" s="214">
        <f t="shared" si="3"/>
        <v>125</v>
      </c>
      <c r="B132" s="215" t="str">
        <f>December!B7</f>
        <v>December</v>
      </c>
      <c r="C132" s="216" t="str">
        <f>IF(December!G7="Input","From MRF",December!G7)</f>
        <v>2009-2010</v>
      </c>
      <c r="D132" s="28" t="str">
        <f>IF(December!B49="","From MRF",December!B49)</f>
        <v>From MRF</v>
      </c>
      <c r="E132" s="157">
        <f>December!I49</f>
        <v>0</v>
      </c>
      <c r="F132" s="157">
        <f>December!H49</f>
        <v>0</v>
      </c>
    </row>
    <row r="133" spans="1:6" s="152" customFormat="1" ht="11.25">
      <c r="A133" s="214">
        <f t="shared" si="3"/>
        <v>126</v>
      </c>
      <c r="B133" s="215" t="str">
        <f>December!B7</f>
        <v>December</v>
      </c>
      <c r="C133" s="216" t="str">
        <f>IF(December!G7="Input","From MRF",December!G7)</f>
        <v>2009-2010</v>
      </c>
      <c r="D133" s="28" t="str">
        <f>IF(December!B50="","From MRF",December!B50)</f>
        <v>From MRF</v>
      </c>
      <c r="E133" s="157">
        <f>December!I50</f>
        <v>0</v>
      </c>
      <c r="F133" s="157">
        <f>December!H50</f>
        <v>0</v>
      </c>
    </row>
    <row r="134" spans="1:6" s="152" customFormat="1" ht="11.25">
      <c r="A134" s="214">
        <f t="shared" si="3"/>
        <v>127</v>
      </c>
      <c r="B134" s="215" t="str">
        <f>December!B7</f>
        <v>December</v>
      </c>
      <c r="C134" s="216" t="str">
        <f>IF(December!G7="Input","From MRF",December!G7)</f>
        <v>2009-2010</v>
      </c>
      <c r="D134" s="28" t="str">
        <f>IF(December!B51="","From MRF",December!B51)</f>
        <v>From MRF</v>
      </c>
      <c r="E134" s="157">
        <f>December!I51</f>
        <v>0</v>
      </c>
      <c r="F134" s="157">
        <f>December!H51</f>
        <v>0</v>
      </c>
    </row>
    <row r="135" spans="1:6" s="152" customFormat="1" ht="11.25">
      <c r="A135" s="214">
        <f t="shared" si="3"/>
        <v>128</v>
      </c>
      <c r="B135" s="215" t="str">
        <f>December!B7</f>
        <v>December</v>
      </c>
      <c r="C135" s="216" t="str">
        <f>IF(December!G7="Input","From MRF",December!G7)</f>
        <v>2009-2010</v>
      </c>
      <c r="D135" s="28" t="str">
        <f>IF(December!B52="","From MRF",December!B52)</f>
        <v>From MRF</v>
      </c>
      <c r="E135" s="157">
        <f>December!I52</f>
        <v>0</v>
      </c>
      <c r="F135" s="157">
        <f>December!H52</f>
        <v>0</v>
      </c>
    </row>
    <row r="136" spans="1:6" s="152" customFormat="1" ht="11.25">
      <c r="A136" s="214">
        <f t="shared" si="3"/>
        <v>129</v>
      </c>
      <c r="B136" s="215" t="str">
        <f>December!B7</f>
        <v>December</v>
      </c>
      <c r="C136" s="216" t="str">
        <f>IF(December!G7="Input","From MRF",December!G7)</f>
        <v>2009-2010</v>
      </c>
      <c r="D136" s="28" t="str">
        <f>IF(December!B53="","From MRF",December!B53)</f>
        <v>From MRF</v>
      </c>
      <c r="E136" s="157">
        <f>December!I53</f>
        <v>0</v>
      </c>
      <c r="F136" s="157">
        <f>December!H53</f>
        <v>0</v>
      </c>
    </row>
    <row r="137" spans="1:6" s="152" customFormat="1" ht="11.25">
      <c r="A137" s="214">
        <f aca="true" t="shared" si="4" ref="A137:A168">SUM(A136)+1</f>
        <v>130</v>
      </c>
      <c r="B137" s="215" t="str">
        <f>December!B7</f>
        <v>December</v>
      </c>
      <c r="C137" s="216" t="str">
        <f>IF(December!G7="Input","From MRF",December!G7)</f>
        <v>2009-2010</v>
      </c>
      <c r="D137" s="28" t="str">
        <f>IF(December!B54="","From MRF",December!B54)</f>
        <v>From MRF</v>
      </c>
      <c r="E137" s="157">
        <f>December!I54</f>
        <v>0</v>
      </c>
      <c r="F137" s="157">
        <f>December!H54</f>
        <v>0</v>
      </c>
    </row>
    <row r="138" spans="1:6" s="152" customFormat="1" ht="11.25">
      <c r="A138" s="214">
        <f t="shared" si="4"/>
        <v>131</v>
      </c>
      <c r="B138" s="215" t="str">
        <f>December!B7</f>
        <v>December</v>
      </c>
      <c r="C138" s="216" t="str">
        <f>IF(December!G7="Input","From MRF",December!G7)</f>
        <v>2009-2010</v>
      </c>
      <c r="D138" s="28" t="str">
        <f>IF(December!B55="","From MRF",December!B55)</f>
        <v>From MRF</v>
      </c>
      <c r="E138" s="157">
        <f>December!I55</f>
        <v>0</v>
      </c>
      <c r="F138" s="157">
        <f>December!H55</f>
        <v>0</v>
      </c>
    </row>
    <row r="139" spans="1:6" s="152" customFormat="1" ht="11.25">
      <c r="A139" s="214">
        <f t="shared" si="4"/>
        <v>132</v>
      </c>
      <c r="B139" s="215" t="str">
        <f>December!B7</f>
        <v>December</v>
      </c>
      <c r="C139" s="216" t="str">
        <f>IF(December!G7="Input","From MRF",December!G7)</f>
        <v>2009-2010</v>
      </c>
      <c r="D139" s="28" t="str">
        <f>IF(December!B56="","From MRF",December!B56)</f>
        <v>From MRF</v>
      </c>
      <c r="E139" s="157">
        <f>December!I56</f>
        <v>0</v>
      </c>
      <c r="F139" s="157">
        <f>December!H56</f>
        <v>0</v>
      </c>
    </row>
    <row r="140" spans="1:6" s="152" customFormat="1" ht="11.25">
      <c r="A140" s="214">
        <f t="shared" si="4"/>
        <v>133</v>
      </c>
      <c r="B140" s="215" t="str">
        <f>December!B7</f>
        <v>December</v>
      </c>
      <c r="C140" s="216" t="str">
        <f>IF(December!G7="Input","From MRF",December!G7)</f>
        <v>2009-2010</v>
      </c>
      <c r="D140" s="28" t="str">
        <f>IF(December!B57="","From MRF",December!B57)</f>
        <v>From MRF</v>
      </c>
      <c r="E140" s="157">
        <f>December!I57</f>
        <v>0</v>
      </c>
      <c r="F140" s="157">
        <f>December!H57</f>
        <v>0</v>
      </c>
    </row>
    <row r="141" spans="1:6" s="152" customFormat="1" ht="11.25">
      <c r="A141" s="214">
        <f t="shared" si="4"/>
        <v>134</v>
      </c>
      <c r="B141" s="215" t="str">
        <f>December!B7</f>
        <v>December</v>
      </c>
      <c r="C141" s="216" t="str">
        <f>IF(December!G7="Input","From MRF",December!G7)</f>
        <v>2009-2010</v>
      </c>
      <c r="D141" s="28" t="str">
        <f>IF(December!B58="","From MRF",December!B58)</f>
        <v>From MRF</v>
      </c>
      <c r="E141" s="157">
        <f>December!I58</f>
        <v>0</v>
      </c>
      <c r="F141" s="157">
        <f>December!H58</f>
        <v>0</v>
      </c>
    </row>
    <row r="142" spans="1:6" s="152" customFormat="1" ht="11.25">
      <c r="A142" s="214">
        <f t="shared" si="4"/>
        <v>135</v>
      </c>
      <c r="B142" s="215" t="str">
        <f>December!B7</f>
        <v>December</v>
      </c>
      <c r="C142" s="216" t="str">
        <f>IF(December!G7="Input","From MRF",December!G7)</f>
        <v>2009-2010</v>
      </c>
      <c r="D142" s="28" t="str">
        <f>IF(December!B59="","From MRF",December!B59)</f>
        <v>From MRF</v>
      </c>
      <c r="E142" s="157">
        <f>December!I59</f>
        <v>0</v>
      </c>
      <c r="F142" s="157">
        <f>December!H59</f>
        <v>0</v>
      </c>
    </row>
    <row r="143" spans="1:6" s="152" customFormat="1" ht="11.25">
      <c r="A143" s="214">
        <f t="shared" si="4"/>
        <v>136</v>
      </c>
      <c r="B143" s="62" t="str">
        <f>January!B7</f>
        <v>January</v>
      </c>
      <c r="C143" s="213" t="str">
        <f>IF(January!G7="Input","From MRF",January!G7)</f>
        <v>2009-2010</v>
      </c>
      <c r="D143" s="28" t="str">
        <f>IF(January!B45="","From MRF",January!B45)</f>
        <v>From MRF</v>
      </c>
      <c r="E143" s="157">
        <f>January!I45</f>
        <v>0</v>
      </c>
      <c r="F143" s="157">
        <f>January!H45</f>
        <v>0</v>
      </c>
    </row>
    <row r="144" spans="1:6" s="152" customFormat="1" ht="11.25">
      <c r="A144" s="214">
        <f t="shared" si="4"/>
        <v>137</v>
      </c>
      <c r="B144" s="62" t="str">
        <f>January!B7</f>
        <v>January</v>
      </c>
      <c r="C144" s="213" t="str">
        <f>IF(January!G7="Input","From MRF",January!G7)</f>
        <v>2009-2010</v>
      </c>
      <c r="D144" s="28" t="str">
        <f>IF(January!B46="","From MRF",January!B46)</f>
        <v>From MRF</v>
      </c>
      <c r="E144" s="157">
        <f>January!I46</f>
        <v>0</v>
      </c>
      <c r="F144" s="157">
        <f>January!H46</f>
        <v>0</v>
      </c>
    </row>
    <row r="145" spans="1:6" s="152" customFormat="1" ht="11.25">
      <c r="A145" s="214">
        <f t="shared" si="4"/>
        <v>138</v>
      </c>
      <c r="B145" s="62" t="str">
        <f>January!B7</f>
        <v>January</v>
      </c>
      <c r="C145" s="213" t="str">
        <f>IF(January!G7="Input","From MRF",January!G7)</f>
        <v>2009-2010</v>
      </c>
      <c r="D145" s="28" t="str">
        <f>IF(January!B47="","From MRF",January!B47)</f>
        <v>From MRF</v>
      </c>
      <c r="E145" s="157">
        <f>January!I47</f>
        <v>0</v>
      </c>
      <c r="F145" s="157">
        <f>January!H47</f>
        <v>0</v>
      </c>
    </row>
    <row r="146" spans="1:6" s="152" customFormat="1" ht="11.25">
      <c r="A146" s="214">
        <f t="shared" si="4"/>
        <v>139</v>
      </c>
      <c r="B146" s="62" t="str">
        <f>January!B7</f>
        <v>January</v>
      </c>
      <c r="C146" s="213" t="str">
        <f>IF(January!G7="Input","From MRF",January!G7)</f>
        <v>2009-2010</v>
      </c>
      <c r="D146" s="28" t="str">
        <f>IF(January!B48="","From MRF",January!B48)</f>
        <v>From MRF</v>
      </c>
      <c r="E146" s="157">
        <f>January!I48</f>
        <v>0</v>
      </c>
      <c r="F146" s="157">
        <f>January!H48</f>
        <v>0</v>
      </c>
    </row>
    <row r="147" spans="1:6" s="152" customFormat="1" ht="11.25">
      <c r="A147" s="214">
        <f t="shared" si="4"/>
        <v>140</v>
      </c>
      <c r="B147" s="62" t="str">
        <f>January!B7</f>
        <v>January</v>
      </c>
      <c r="C147" s="213" t="str">
        <f>IF(January!G7="Input","From MRF",January!G7)</f>
        <v>2009-2010</v>
      </c>
      <c r="D147" s="28" t="str">
        <f>IF(January!B49="","From MRF",January!B49)</f>
        <v>From MRF</v>
      </c>
      <c r="E147" s="157">
        <f>January!I49</f>
        <v>0</v>
      </c>
      <c r="F147" s="157">
        <f>January!H49</f>
        <v>0</v>
      </c>
    </row>
    <row r="148" spans="1:6" s="152" customFormat="1" ht="11.25">
      <c r="A148" s="214">
        <f t="shared" si="4"/>
        <v>141</v>
      </c>
      <c r="B148" s="62" t="str">
        <f>January!B7</f>
        <v>January</v>
      </c>
      <c r="C148" s="213" t="str">
        <f>IF(January!G7="Input","From MRF",January!G7)</f>
        <v>2009-2010</v>
      </c>
      <c r="D148" s="28" t="str">
        <f>IF(January!B50="","From MRF",January!B50)</f>
        <v>From MRF</v>
      </c>
      <c r="E148" s="157">
        <f>January!I50</f>
        <v>0</v>
      </c>
      <c r="F148" s="157">
        <f>January!H50</f>
        <v>0</v>
      </c>
    </row>
    <row r="149" spans="1:6" s="152" customFormat="1" ht="11.25">
      <c r="A149" s="214">
        <f t="shared" si="4"/>
        <v>142</v>
      </c>
      <c r="B149" s="62" t="str">
        <f>January!B7</f>
        <v>January</v>
      </c>
      <c r="C149" s="213" t="str">
        <f>IF(January!G7="Input","From MRF",January!G7)</f>
        <v>2009-2010</v>
      </c>
      <c r="D149" s="28" t="str">
        <f>IF(January!B51="","From MRF",January!B51)</f>
        <v>From MRF</v>
      </c>
      <c r="E149" s="157">
        <f>January!I51</f>
        <v>0</v>
      </c>
      <c r="F149" s="157">
        <f>January!H51</f>
        <v>0</v>
      </c>
    </row>
    <row r="150" spans="1:6" s="152" customFormat="1" ht="11.25">
      <c r="A150" s="214">
        <f t="shared" si="4"/>
        <v>143</v>
      </c>
      <c r="B150" s="62" t="str">
        <f>January!B7</f>
        <v>January</v>
      </c>
      <c r="C150" s="213" t="str">
        <f>IF(January!G7="Input","From MRF",January!G7)</f>
        <v>2009-2010</v>
      </c>
      <c r="D150" s="28" t="str">
        <f>IF(January!B52="","From MRF",January!B52)</f>
        <v>From MRF</v>
      </c>
      <c r="E150" s="157">
        <f>January!I52</f>
        <v>0</v>
      </c>
      <c r="F150" s="157">
        <f>January!H52</f>
        <v>0</v>
      </c>
    </row>
    <row r="151" spans="1:6" s="152" customFormat="1" ht="11.25">
      <c r="A151" s="214">
        <f t="shared" si="4"/>
        <v>144</v>
      </c>
      <c r="B151" s="62" t="str">
        <f>January!B7</f>
        <v>January</v>
      </c>
      <c r="C151" s="213" t="str">
        <f>IF(January!G7="Input","From MRF",January!G7)</f>
        <v>2009-2010</v>
      </c>
      <c r="D151" s="28" t="str">
        <f>IF(January!B53="","From MRF",January!B53)</f>
        <v>From MRF</v>
      </c>
      <c r="E151" s="157">
        <f>January!I53</f>
        <v>0</v>
      </c>
      <c r="F151" s="157">
        <f>January!H53</f>
        <v>0</v>
      </c>
    </row>
    <row r="152" spans="1:6" s="152" customFormat="1" ht="11.25">
      <c r="A152" s="214">
        <f t="shared" si="4"/>
        <v>145</v>
      </c>
      <c r="B152" s="62" t="str">
        <f>January!B7</f>
        <v>January</v>
      </c>
      <c r="C152" s="213" t="str">
        <f>IF(January!G7="Input","From MRF",January!G7)</f>
        <v>2009-2010</v>
      </c>
      <c r="D152" s="28" t="str">
        <f>IF(January!B54="","From MRF",January!B54)</f>
        <v>From MRF</v>
      </c>
      <c r="E152" s="157">
        <f>January!I54</f>
        <v>0</v>
      </c>
      <c r="F152" s="157">
        <f>January!H54</f>
        <v>0</v>
      </c>
    </row>
    <row r="153" spans="1:6" s="152" customFormat="1" ht="11.25">
      <c r="A153" s="214">
        <f t="shared" si="4"/>
        <v>146</v>
      </c>
      <c r="B153" s="62" t="str">
        <f>January!B7</f>
        <v>January</v>
      </c>
      <c r="C153" s="213" t="str">
        <f>IF(January!G7="Input","From MRF",January!G7)</f>
        <v>2009-2010</v>
      </c>
      <c r="D153" s="28" t="str">
        <f>IF(January!B55="","From MRF",January!B55)</f>
        <v>From MRF</v>
      </c>
      <c r="E153" s="157">
        <f>January!I55</f>
        <v>0</v>
      </c>
      <c r="F153" s="157">
        <f>January!H55</f>
        <v>0</v>
      </c>
    </row>
    <row r="154" spans="1:6" s="152" customFormat="1" ht="11.25">
      <c r="A154" s="214">
        <f t="shared" si="4"/>
        <v>147</v>
      </c>
      <c r="B154" s="62" t="str">
        <f>January!B7</f>
        <v>January</v>
      </c>
      <c r="C154" s="213" t="str">
        <f>IF(January!G7="Input","From MRF",January!G7)</f>
        <v>2009-2010</v>
      </c>
      <c r="D154" s="28" t="str">
        <f>IF(January!B56="","From MRF",January!B56)</f>
        <v>From MRF</v>
      </c>
      <c r="E154" s="157">
        <f>January!I56</f>
        <v>0</v>
      </c>
      <c r="F154" s="157">
        <f>January!H56</f>
        <v>0</v>
      </c>
    </row>
    <row r="155" spans="1:6" s="152" customFormat="1" ht="11.25">
      <c r="A155" s="214">
        <f t="shared" si="4"/>
        <v>148</v>
      </c>
      <c r="B155" s="62" t="str">
        <f>January!B7</f>
        <v>January</v>
      </c>
      <c r="C155" s="213" t="str">
        <f>IF(January!G7="Input","From MRF",January!G7)</f>
        <v>2009-2010</v>
      </c>
      <c r="D155" s="28" t="str">
        <f>IF(January!B57="","From MRF",January!B57)</f>
        <v>From MRF</v>
      </c>
      <c r="E155" s="157">
        <f>January!I57</f>
        <v>0</v>
      </c>
      <c r="F155" s="157">
        <f>January!H57</f>
        <v>0</v>
      </c>
    </row>
    <row r="156" spans="1:6" s="152" customFormat="1" ht="11.25">
      <c r="A156" s="214">
        <f t="shared" si="4"/>
        <v>149</v>
      </c>
      <c r="B156" s="62" t="str">
        <f>January!B7</f>
        <v>January</v>
      </c>
      <c r="C156" s="213" t="str">
        <f>IF(January!G7="Input","From MRF",January!G7)</f>
        <v>2009-2010</v>
      </c>
      <c r="D156" s="28" t="str">
        <f>IF(January!B58="","From MRF",January!B58)</f>
        <v>From MRF</v>
      </c>
      <c r="E156" s="157">
        <f>January!I58</f>
        <v>0</v>
      </c>
      <c r="F156" s="157">
        <f>January!H58</f>
        <v>0</v>
      </c>
    </row>
    <row r="157" spans="1:6" s="152" customFormat="1" ht="11.25">
      <c r="A157" s="214">
        <f t="shared" si="4"/>
        <v>150</v>
      </c>
      <c r="B157" s="62" t="str">
        <f>January!B7</f>
        <v>January</v>
      </c>
      <c r="C157" s="213" t="str">
        <f>IF(January!G7="Input","From MRF",January!G7)</f>
        <v>2009-2010</v>
      </c>
      <c r="D157" s="28" t="str">
        <f>IF(January!B59="","From MRF",January!B59)</f>
        <v>From MRF</v>
      </c>
      <c r="E157" s="157">
        <f>January!I59</f>
        <v>0</v>
      </c>
      <c r="F157" s="157">
        <f>January!H59</f>
        <v>0</v>
      </c>
    </row>
    <row r="158" spans="1:6" s="152" customFormat="1" ht="11.25">
      <c r="A158" s="214">
        <f t="shared" si="4"/>
        <v>151</v>
      </c>
      <c r="B158" s="62" t="str">
        <f>February!B7</f>
        <v>February</v>
      </c>
      <c r="C158" s="213" t="str">
        <f>IF(February!G7="Input","From MRF",February!G7)</f>
        <v>2009-2010</v>
      </c>
      <c r="D158" s="28" t="str">
        <f>IF(February!B45="","From MRF",February!B45)</f>
        <v>From MRF</v>
      </c>
      <c r="E158" s="157">
        <f>February!I45</f>
        <v>0</v>
      </c>
      <c r="F158" s="157">
        <f>February!H45</f>
        <v>0</v>
      </c>
    </row>
    <row r="159" spans="1:6" s="152" customFormat="1" ht="11.25">
      <c r="A159" s="214">
        <f t="shared" si="4"/>
        <v>152</v>
      </c>
      <c r="B159" s="62" t="str">
        <f>February!B7</f>
        <v>February</v>
      </c>
      <c r="C159" s="213" t="str">
        <f>IF(February!G7="Input","From MRF",February!G7)</f>
        <v>2009-2010</v>
      </c>
      <c r="D159" s="28" t="str">
        <f>IF(February!B46="","From MRF",February!B46)</f>
        <v>From MRF</v>
      </c>
      <c r="E159" s="157">
        <f>February!I46</f>
        <v>0</v>
      </c>
      <c r="F159" s="157">
        <f>February!H46</f>
        <v>0</v>
      </c>
    </row>
    <row r="160" spans="1:6" s="152" customFormat="1" ht="11.25">
      <c r="A160" s="214">
        <f t="shared" si="4"/>
        <v>153</v>
      </c>
      <c r="B160" s="62" t="str">
        <f>February!B7</f>
        <v>February</v>
      </c>
      <c r="C160" s="213" t="str">
        <f>IF(February!G7="Input","From MRF",February!G7)</f>
        <v>2009-2010</v>
      </c>
      <c r="D160" s="28" t="str">
        <f>IF(February!B47="","From MRF",February!B47)</f>
        <v>From MRF</v>
      </c>
      <c r="E160" s="157">
        <f>February!I47</f>
        <v>0</v>
      </c>
      <c r="F160" s="157">
        <f>February!H47</f>
        <v>0</v>
      </c>
    </row>
    <row r="161" spans="1:6" s="152" customFormat="1" ht="11.25">
      <c r="A161" s="214">
        <f t="shared" si="4"/>
        <v>154</v>
      </c>
      <c r="B161" s="62" t="str">
        <f>February!B7</f>
        <v>February</v>
      </c>
      <c r="C161" s="213" t="str">
        <f>IF(February!G7="Input","From MRF",February!G7)</f>
        <v>2009-2010</v>
      </c>
      <c r="D161" s="28" t="str">
        <f>IF(February!B48="","From MRF",February!B48)</f>
        <v>From MRF</v>
      </c>
      <c r="E161" s="157">
        <f>February!I48</f>
        <v>0</v>
      </c>
      <c r="F161" s="157">
        <f>February!H48</f>
        <v>0</v>
      </c>
    </row>
    <row r="162" spans="1:6" s="152" customFormat="1" ht="11.25">
      <c r="A162" s="214">
        <f t="shared" si="4"/>
        <v>155</v>
      </c>
      <c r="B162" s="62" t="str">
        <f>February!B7</f>
        <v>February</v>
      </c>
      <c r="C162" s="213" t="str">
        <f>IF(February!G7="Input","From MRF",February!G7)</f>
        <v>2009-2010</v>
      </c>
      <c r="D162" s="28" t="str">
        <f>IF(February!B49="","From MRF",February!B49)</f>
        <v>From MRF</v>
      </c>
      <c r="E162" s="157">
        <f>February!I49</f>
        <v>0</v>
      </c>
      <c r="F162" s="157">
        <f>February!H49</f>
        <v>0</v>
      </c>
    </row>
    <row r="163" spans="1:6" s="152" customFormat="1" ht="11.25">
      <c r="A163" s="214">
        <f t="shared" si="4"/>
        <v>156</v>
      </c>
      <c r="B163" s="62" t="str">
        <f>February!B7</f>
        <v>February</v>
      </c>
      <c r="C163" s="213" t="str">
        <f>IF(February!G7="Input","From MRF",February!G7)</f>
        <v>2009-2010</v>
      </c>
      <c r="D163" s="28" t="str">
        <f>IF(February!B50="","From MRF",February!B50)</f>
        <v>From MRF</v>
      </c>
      <c r="E163" s="157">
        <f>February!I50</f>
        <v>0</v>
      </c>
      <c r="F163" s="157">
        <f>February!H50</f>
        <v>0</v>
      </c>
    </row>
    <row r="164" spans="1:6" s="152" customFormat="1" ht="11.25">
      <c r="A164" s="214">
        <f t="shared" si="4"/>
        <v>157</v>
      </c>
      <c r="B164" s="62" t="str">
        <f>February!B7</f>
        <v>February</v>
      </c>
      <c r="C164" s="213" t="str">
        <f>IF(February!G7="Input","From MRF",February!G7)</f>
        <v>2009-2010</v>
      </c>
      <c r="D164" s="28" t="str">
        <f>IF(February!B51="","From MRF",February!B51)</f>
        <v>From MRF</v>
      </c>
      <c r="E164" s="157">
        <f>February!I51</f>
        <v>0</v>
      </c>
      <c r="F164" s="157">
        <f>February!H51</f>
        <v>0</v>
      </c>
    </row>
    <row r="165" spans="1:6" s="152" customFormat="1" ht="11.25">
      <c r="A165" s="214">
        <f t="shared" si="4"/>
        <v>158</v>
      </c>
      <c r="B165" s="62" t="str">
        <f>February!B7</f>
        <v>February</v>
      </c>
      <c r="C165" s="213" t="str">
        <f>IF(February!G7="Input","From MRF",February!G7)</f>
        <v>2009-2010</v>
      </c>
      <c r="D165" s="28" t="str">
        <f>IF(February!B52="","From MRF",February!B52)</f>
        <v>From MRF</v>
      </c>
      <c r="E165" s="157">
        <f>February!I52</f>
        <v>0</v>
      </c>
      <c r="F165" s="157">
        <f>February!H52</f>
        <v>0</v>
      </c>
    </row>
    <row r="166" spans="1:6" s="152" customFormat="1" ht="11.25">
      <c r="A166" s="214">
        <f t="shared" si="4"/>
        <v>159</v>
      </c>
      <c r="B166" s="62" t="str">
        <f>February!B7</f>
        <v>February</v>
      </c>
      <c r="C166" s="213" t="str">
        <f>IF(February!G7="Input","From MRF",February!G7)</f>
        <v>2009-2010</v>
      </c>
      <c r="D166" s="28" t="str">
        <f>IF(February!B53="","From MRF",February!B53)</f>
        <v>From MRF</v>
      </c>
      <c r="E166" s="157">
        <f>February!I53</f>
        <v>0</v>
      </c>
      <c r="F166" s="157">
        <f>February!H53</f>
        <v>0</v>
      </c>
    </row>
    <row r="167" spans="1:6" s="152" customFormat="1" ht="11.25">
      <c r="A167" s="214">
        <f t="shared" si="4"/>
        <v>160</v>
      </c>
      <c r="B167" s="62" t="str">
        <f>February!B7</f>
        <v>February</v>
      </c>
      <c r="C167" s="213" t="str">
        <f>IF(February!G7="Input","From MRF",February!G7)</f>
        <v>2009-2010</v>
      </c>
      <c r="D167" s="28" t="str">
        <f>IF(February!B54="","From MRF",February!B54)</f>
        <v>From MRF</v>
      </c>
      <c r="E167" s="157">
        <f>February!I54</f>
        <v>0</v>
      </c>
      <c r="F167" s="157">
        <f>February!H54</f>
        <v>0</v>
      </c>
    </row>
    <row r="168" spans="1:6" s="152" customFormat="1" ht="11.25">
      <c r="A168" s="214">
        <f t="shared" si="4"/>
        <v>161</v>
      </c>
      <c r="B168" s="62" t="str">
        <f>February!B7</f>
        <v>February</v>
      </c>
      <c r="C168" s="213" t="str">
        <f>IF(February!G7="Input","From MRF",February!G7)</f>
        <v>2009-2010</v>
      </c>
      <c r="D168" s="28" t="str">
        <f>IF(February!B55="","From MRF",February!B55)</f>
        <v>From MRF</v>
      </c>
      <c r="E168" s="157">
        <f>February!I55</f>
        <v>0</v>
      </c>
      <c r="F168" s="157">
        <f>February!H55</f>
        <v>0</v>
      </c>
    </row>
    <row r="169" spans="1:6" s="152" customFormat="1" ht="11.25">
      <c r="A169" s="214">
        <f aca="true" t="shared" si="5" ref="A169:A187">SUM(A168)+1</f>
        <v>162</v>
      </c>
      <c r="B169" s="62" t="str">
        <f>February!B7</f>
        <v>February</v>
      </c>
      <c r="C169" s="213" t="str">
        <f>IF(February!G7="Input","From MRF",February!G7)</f>
        <v>2009-2010</v>
      </c>
      <c r="D169" s="28" t="str">
        <f>IF(February!B56="","From MRF",February!B56)</f>
        <v>From MRF</v>
      </c>
      <c r="E169" s="157">
        <f>February!I56</f>
        <v>0</v>
      </c>
      <c r="F169" s="157">
        <f>February!H56</f>
        <v>0</v>
      </c>
    </row>
    <row r="170" spans="1:6" s="152" customFormat="1" ht="11.25">
      <c r="A170" s="214">
        <f t="shared" si="5"/>
        <v>163</v>
      </c>
      <c r="B170" s="62" t="str">
        <f>February!B7</f>
        <v>February</v>
      </c>
      <c r="C170" s="213" t="str">
        <f>IF(February!G7="Input","From MRF",February!G7)</f>
        <v>2009-2010</v>
      </c>
      <c r="D170" s="28" t="str">
        <f>IF(February!B57="","From MRF",February!B57)</f>
        <v>From MRF</v>
      </c>
      <c r="E170" s="157">
        <f>February!I57</f>
        <v>0</v>
      </c>
      <c r="F170" s="157">
        <f>February!H57</f>
        <v>0</v>
      </c>
    </row>
    <row r="171" spans="1:6" s="152" customFormat="1" ht="11.25">
      <c r="A171" s="214">
        <f t="shared" si="5"/>
        <v>164</v>
      </c>
      <c r="B171" s="62" t="str">
        <f>February!B7</f>
        <v>February</v>
      </c>
      <c r="C171" s="213" t="str">
        <f>IF(February!G7="Input","From MRF",February!G7)</f>
        <v>2009-2010</v>
      </c>
      <c r="D171" s="28" t="str">
        <f>IF(February!B58="","From MRF",February!B58)</f>
        <v>From MRF</v>
      </c>
      <c r="E171" s="157">
        <f>February!I58</f>
        <v>0</v>
      </c>
      <c r="F171" s="157">
        <f>February!H58</f>
        <v>0</v>
      </c>
    </row>
    <row r="172" spans="1:6" s="152" customFormat="1" ht="11.25">
      <c r="A172" s="214">
        <f t="shared" si="5"/>
        <v>165</v>
      </c>
      <c r="B172" s="62" t="str">
        <f>February!B7</f>
        <v>February</v>
      </c>
      <c r="C172" s="213" t="str">
        <f>IF(February!G7="Input","From MRF",February!G7)</f>
        <v>2009-2010</v>
      </c>
      <c r="D172" s="28" t="str">
        <f>IF(February!B59="","From MRF",February!B59)</f>
        <v>From MRF</v>
      </c>
      <c r="E172" s="157">
        <f>February!I59</f>
        <v>0</v>
      </c>
      <c r="F172" s="157">
        <f>February!H59</f>
        <v>0</v>
      </c>
    </row>
    <row r="173" spans="1:6" s="152" customFormat="1" ht="11.25">
      <c r="A173" s="214">
        <f t="shared" si="5"/>
        <v>166</v>
      </c>
      <c r="B173" s="62" t="str">
        <f>March!B7</f>
        <v>March</v>
      </c>
      <c r="C173" s="213" t="str">
        <f>IF(March!G7="Input","From MRF",March!G7)</f>
        <v>2009-2010</v>
      </c>
      <c r="D173" s="28" t="str">
        <f>IF(March!B45="","From MRF",March!B45)</f>
        <v>From MRF</v>
      </c>
      <c r="E173" s="157">
        <f>March!I45</f>
        <v>0</v>
      </c>
      <c r="F173" s="157">
        <f>March!H45</f>
        <v>0</v>
      </c>
    </row>
    <row r="174" spans="1:6" s="152" customFormat="1" ht="11.25">
      <c r="A174" s="214">
        <f t="shared" si="5"/>
        <v>167</v>
      </c>
      <c r="B174" s="62" t="str">
        <f>March!B7</f>
        <v>March</v>
      </c>
      <c r="C174" s="213" t="str">
        <f>IF(March!G7="Input","From MRF",March!G7)</f>
        <v>2009-2010</v>
      </c>
      <c r="D174" s="28" t="str">
        <f>IF(March!B46="","From MRF",March!B46)</f>
        <v>From MRF</v>
      </c>
      <c r="E174" s="157">
        <f>March!I46</f>
        <v>0</v>
      </c>
      <c r="F174" s="157">
        <f>March!H46</f>
        <v>0</v>
      </c>
    </row>
    <row r="175" spans="1:6" s="152" customFormat="1" ht="11.25">
      <c r="A175" s="214">
        <f t="shared" si="5"/>
        <v>168</v>
      </c>
      <c r="B175" s="62" t="str">
        <f>March!B7</f>
        <v>March</v>
      </c>
      <c r="C175" s="213" t="str">
        <f>IF(March!G7="Input","From MRF",March!G7)</f>
        <v>2009-2010</v>
      </c>
      <c r="D175" s="28" t="str">
        <f>IF(March!B47="","From MRF",March!B47)</f>
        <v>From MRF</v>
      </c>
      <c r="E175" s="157">
        <f>March!I47</f>
        <v>0</v>
      </c>
      <c r="F175" s="157">
        <f>March!H47</f>
        <v>0</v>
      </c>
    </row>
    <row r="176" spans="1:6" s="152" customFormat="1" ht="11.25">
      <c r="A176" s="214">
        <f t="shared" si="5"/>
        <v>169</v>
      </c>
      <c r="B176" s="62" t="str">
        <f>March!B7</f>
        <v>March</v>
      </c>
      <c r="C176" s="213" t="str">
        <f>IF(March!G7="Input","From MRF",March!G7)</f>
        <v>2009-2010</v>
      </c>
      <c r="D176" s="28" t="str">
        <f>IF(March!B48="","From MRF",March!B48)</f>
        <v>From MRF</v>
      </c>
      <c r="E176" s="157">
        <f>March!I48</f>
        <v>0</v>
      </c>
      <c r="F176" s="157">
        <f>March!H48</f>
        <v>0</v>
      </c>
    </row>
    <row r="177" spans="1:6" s="152" customFormat="1" ht="11.25">
      <c r="A177" s="214">
        <f t="shared" si="5"/>
        <v>170</v>
      </c>
      <c r="B177" s="62" t="str">
        <f>March!B7</f>
        <v>March</v>
      </c>
      <c r="C177" s="213" t="str">
        <f>IF(March!G7="Input","From MRF",March!G7)</f>
        <v>2009-2010</v>
      </c>
      <c r="D177" s="28" t="str">
        <f>IF(March!B49="","From MRF",March!B49)</f>
        <v>From MRF</v>
      </c>
      <c r="E177" s="157">
        <f>March!I49</f>
        <v>0</v>
      </c>
      <c r="F177" s="157">
        <f>March!H49</f>
        <v>0</v>
      </c>
    </row>
    <row r="178" spans="1:6" s="152" customFormat="1" ht="11.25">
      <c r="A178" s="214">
        <f t="shared" si="5"/>
        <v>171</v>
      </c>
      <c r="B178" s="62" t="str">
        <f>March!B7</f>
        <v>March</v>
      </c>
      <c r="C178" s="213" t="str">
        <f>IF(March!G7="Input","From MRF",March!G7)</f>
        <v>2009-2010</v>
      </c>
      <c r="D178" s="28" t="str">
        <f>IF(March!B50="","From MRF",March!B50)</f>
        <v>From MRF</v>
      </c>
      <c r="E178" s="157">
        <f>March!I50</f>
        <v>0</v>
      </c>
      <c r="F178" s="157">
        <f>March!H50</f>
        <v>0</v>
      </c>
    </row>
    <row r="179" spans="1:6" s="152" customFormat="1" ht="11.25">
      <c r="A179" s="214">
        <f t="shared" si="5"/>
        <v>172</v>
      </c>
      <c r="B179" s="62" t="str">
        <f>March!B7</f>
        <v>March</v>
      </c>
      <c r="C179" s="213" t="str">
        <f>IF(March!G7="Input","From MRF",March!G7)</f>
        <v>2009-2010</v>
      </c>
      <c r="D179" s="28" t="str">
        <f>IF(March!B51="","From MRF",March!B51)</f>
        <v>From MRF</v>
      </c>
      <c r="E179" s="157">
        <f>March!I51</f>
        <v>0</v>
      </c>
      <c r="F179" s="157">
        <f>March!H51</f>
        <v>0</v>
      </c>
    </row>
    <row r="180" spans="1:6" s="152" customFormat="1" ht="11.25">
      <c r="A180" s="214">
        <f t="shared" si="5"/>
        <v>173</v>
      </c>
      <c r="B180" s="62" t="str">
        <f>March!B7</f>
        <v>March</v>
      </c>
      <c r="C180" s="213" t="str">
        <f>IF(March!G7="Input","From MRF",March!G7)</f>
        <v>2009-2010</v>
      </c>
      <c r="D180" s="28" t="str">
        <f>IF(March!B52="","From MRF",March!B52)</f>
        <v>From MRF</v>
      </c>
      <c r="E180" s="157">
        <f>March!I52</f>
        <v>0</v>
      </c>
      <c r="F180" s="157">
        <f>March!H52</f>
        <v>0</v>
      </c>
    </row>
    <row r="181" spans="1:6" s="152" customFormat="1" ht="11.25">
      <c r="A181" s="214">
        <f t="shared" si="5"/>
        <v>174</v>
      </c>
      <c r="B181" s="62" t="str">
        <f>March!B7</f>
        <v>March</v>
      </c>
      <c r="C181" s="213" t="str">
        <f>IF(March!G7="Input","From MRF",March!G7)</f>
        <v>2009-2010</v>
      </c>
      <c r="D181" s="28" t="str">
        <f>IF(March!B53="","From MRF",March!B53)</f>
        <v>From MRF</v>
      </c>
      <c r="E181" s="157">
        <f>March!I53</f>
        <v>0</v>
      </c>
      <c r="F181" s="157">
        <f>March!H53</f>
        <v>0</v>
      </c>
    </row>
    <row r="182" spans="1:6" s="152" customFormat="1" ht="11.25">
      <c r="A182" s="214">
        <f t="shared" si="5"/>
        <v>175</v>
      </c>
      <c r="B182" s="62" t="str">
        <f>March!B7</f>
        <v>March</v>
      </c>
      <c r="C182" s="213" t="str">
        <f>IF(March!G7="Input","From MRF",March!G7)</f>
        <v>2009-2010</v>
      </c>
      <c r="D182" s="28" t="str">
        <f>IF(March!B54="","From MRF",March!B54)</f>
        <v>From MRF</v>
      </c>
      <c r="E182" s="157">
        <f>March!I54</f>
        <v>0</v>
      </c>
      <c r="F182" s="157">
        <f>March!H54</f>
        <v>0</v>
      </c>
    </row>
    <row r="183" spans="1:6" s="152" customFormat="1" ht="11.25">
      <c r="A183" s="214">
        <f t="shared" si="5"/>
        <v>176</v>
      </c>
      <c r="B183" s="62" t="str">
        <f>March!B7</f>
        <v>March</v>
      </c>
      <c r="C183" s="213" t="str">
        <f>IF(March!G7="Input","From MRF",March!G7)</f>
        <v>2009-2010</v>
      </c>
      <c r="D183" s="28" t="str">
        <f>IF(March!B55="","From MRF",March!B55)</f>
        <v>From MRF</v>
      </c>
      <c r="E183" s="157">
        <f>March!I55</f>
        <v>0</v>
      </c>
      <c r="F183" s="157">
        <f>March!H55</f>
        <v>0</v>
      </c>
    </row>
    <row r="184" spans="1:6" s="152" customFormat="1" ht="11.25">
      <c r="A184" s="214">
        <f t="shared" si="5"/>
        <v>177</v>
      </c>
      <c r="B184" s="62" t="str">
        <f>March!B7</f>
        <v>March</v>
      </c>
      <c r="C184" s="213" t="str">
        <f>IF(March!G7="Input","From MRF",March!G7)</f>
        <v>2009-2010</v>
      </c>
      <c r="D184" s="28" t="str">
        <f>IF(March!B56="","From MRF",March!B56)</f>
        <v>From MRF</v>
      </c>
      <c r="E184" s="157">
        <f>March!I56</f>
        <v>0</v>
      </c>
      <c r="F184" s="157">
        <f>March!H56</f>
        <v>0</v>
      </c>
    </row>
    <row r="185" spans="1:6" s="152" customFormat="1" ht="11.25">
      <c r="A185" s="214">
        <f t="shared" si="5"/>
        <v>178</v>
      </c>
      <c r="B185" s="62" t="str">
        <f>March!B7</f>
        <v>March</v>
      </c>
      <c r="C185" s="213" t="str">
        <f>IF(March!G7="Input","From MRF",March!G7)</f>
        <v>2009-2010</v>
      </c>
      <c r="D185" s="28" t="str">
        <f>IF(March!B57="","From MRF",March!B57)</f>
        <v>From MRF</v>
      </c>
      <c r="E185" s="157">
        <f>March!I57</f>
        <v>0</v>
      </c>
      <c r="F185" s="157">
        <f>March!H57</f>
        <v>0</v>
      </c>
    </row>
    <row r="186" spans="1:6" s="152" customFormat="1" ht="11.25">
      <c r="A186" s="214">
        <f t="shared" si="5"/>
        <v>179</v>
      </c>
      <c r="B186" s="62" t="str">
        <f>March!B7</f>
        <v>March</v>
      </c>
      <c r="C186" s="213" t="str">
        <f>IF(March!G7="Input","From MRF",March!G7)</f>
        <v>2009-2010</v>
      </c>
      <c r="D186" s="28" t="str">
        <f>IF(March!B58="","From MRF",March!B58)</f>
        <v>From MRF</v>
      </c>
      <c r="E186" s="157">
        <f>March!I58</f>
        <v>0</v>
      </c>
      <c r="F186" s="157">
        <f>March!H58</f>
        <v>0</v>
      </c>
    </row>
    <row r="187" spans="1:6" s="152" customFormat="1" ht="11.25">
      <c r="A187" s="214">
        <f t="shared" si="5"/>
        <v>180</v>
      </c>
      <c r="B187" s="62" t="str">
        <f>March!B7</f>
        <v>March</v>
      </c>
      <c r="C187" s="213" t="str">
        <f>IF(March!G7="Input","From MRF",March!G7)</f>
        <v>2009-2010</v>
      </c>
      <c r="D187" s="28" t="str">
        <f>IF(March!B59="","From MRF",March!B59)</f>
        <v>From MRF</v>
      </c>
      <c r="E187" s="157">
        <f>March!I59</f>
        <v>0</v>
      </c>
      <c r="F187" s="157">
        <f>March!H59</f>
        <v>0</v>
      </c>
    </row>
    <row r="188" spans="1:6" s="6" customFormat="1" ht="11.25">
      <c r="A188" s="460" t="s">
        <v>185</v>
      </c>
      <c r="B188" s="460"/>
      <c r="C188" s="460"/>
      <c r="D188" s="138">
        <f>COUNTIF(D8:D187,"&lt;&gt;0")</f>
        <v>180</v>
      </c>
      <c r="E188" s="138">
        <f>IF(U18=0,"",SUM(E8:E187)/U18)</f>
      </c>
      <c r="F188" s="138">
        <f>SUM(F8:F187)</f>
        <v>0</v>
      </c>
    </row>
    <row r="189" s="6" customFormat="1" ht="11.25">
      <c r="E189" s="7" t="s">
        <v>243</v>
      </c>
    </row>
  </sheetData>
  <sheetProtection selectLockedCells="1" sort="0" autoFilter="0"/>
  <mergeCells count="4">
    <mergeCell ref="A188:C188"/>
    <mergeCell ref="A1:D1"/>
    <mergeCell ref="B3:C3"/>
    <mergeCell ref="A6:F6"/>
  </mergeCells>
  <printOptions/>
  <pageMargins left="0.5" right="0.5" top="0.5" bottom="0.75" header="0.5" footer="0.5"/>
  <pageSetup fitToHeight="3" fitToWidth="1" horizontalDpi="300" verticalDpi="300" orientation="portrait" scale="96" r:id="rId1"/>
  <headerFooter alignWithMargins="0">
    <oddFooter>&amp;C&amp;"Goudy Old Style,Regular"Project List Page &amp;P of &amp;N</oddFooter>
  </headerFooter>
  <rowBreaks count="2" manualBreakCount="2">
    <brk id="71" max="5" man="1"/>
    <brk id="121" max="5" man="1"/>
  </rowBreaks>
</worksheet>
</file>

<file path=xl/worksheets/sheet7.xml><?xml version="1.0" encoding="utf-8"?>
<worksheet xmlns="http://schemas.openxmlformats.org/spreadsheetml/2006/main" xmlns:r="http://schemas.openxmlformats.org/officeDocument/2006/relationships">
  <sheetPr>
    <pageSetUpPr fitToPage="1"/>
  </sheetPr>
  <dimension ref="A1:AC94"/>
  <sheetViews>
    <sheetView showGridLines="0" view="pageBreakPreview" zoomScaleSheetLayoutView="100" zoomScalePageLayoutView="0" workbookViewId="0" topLeftCell="A1">
      <selection activeCell="E14" sqref="E14:F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8515625" style="14" customWidth="1"/>
    <col min="30"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row>
    <row r="3" spans="1:29" ht="13.5">
      <c r="A3" s="3"/>
      <c r="B3" s="3"/>
      <c r="C3" s="3"/>
      <c r="D3" s="3"/>
      <c r="E3" s="3"/>
      <c r="F3" s="3"/>
      <c r="G3" s="5"/>
      <c r="H3" s="5"/>
      <c r="I3" s="5"/>
      <c r="J3" s="5"/>
      <c r="K3" s="5"/>
      <c r="L3" s="5"/>
      <c r="M3" s="5"/>
      <c r="N3" s="5"/>
      <c r="O3" s="5"/>
      <c r="P3" s="5"/>
      <c r="Q3" s="5"/>
      <c r="R3" s="5"/>
      <c r="S3" s="5"/>
      <c r="T3" s="5"/>
      <c r="U3" s="5"/>
      <c r="V3" s="5"/>
      <c r="W3" s="5"/>
      <c r="X3" s="5"/>
      <c r="Y3" s="5"/>
      <c r="AC3" s="14" t="s">
        <v>533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14" t="s">
        <v>534</v>
      </c>
    </row>
    <row r="5" spans="1:25"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row>
    <row r="6" spans="1:25" ht="3" customHeight="1">
      <c r="A6" s="131"/>
      <c r="B6" s="131"/>
      <c r="C6" s="131"/>
      <c r="D6" s="2"/>
      <c r="E6" s="2"/>
      <c r="F6" s="2"/>
      <c r="G6" s="2"/>
      <c r="H6" s="2"/>
      <c r="I6" s="2"/>
      <c r="J6" s="2"/>
      <c r="K6" s="2"/>
      <c r="L6" s="2"/>
      <c r="M6" s="2"/>
      <c r="N6" s="2"/>
      <c r="O6" s="2"/>
      <c r="P6" s="2"/>
      <c r="Q6" s="2"/>
      <c r="R6" s="2"/>
      <c r="S6" s="2"/>
      <c r="T6" s="2"/>
      <c r="U6" s="2"/>
      <c r="V6" s="2"/>
      <c r="W6" s="2"/>
      <c r="X6" s="2"/>
      <c r="Y6" s="2"/>
    </row>
    <row r="7" spans="1:29" s="30" customFormat="1" ht="18" customHeight="1">
      <c r="A7" s="79" t="s">
        <v>12</v>
      </c>
      <c r="B7" s="488" t="s">
        <v>222</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538</v>
      </c>
    </row>
    <row r="8" spans="1:29"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539</v>
      </c>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25"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row>
    <row r="11" spans="1:28"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row>
    <row r="12" spans="1:25" ht="13.5" customHeight="1">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row>
    <row r="13" spans="1:25"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row>
    <row r="14" spans="1:29" ht="10.5" customHeight="1">
      <c r="A14" s="494" t="s">
        <v>365</v>
      </c>
      <c r="B14" s="494"/>
      <c r="C14" s="434"/>
      <c r="D14" s="434"/>
      <c r="E14" s="517"/>
      <c r="F14" s="504"/>
      <c r="G14" s="494" t="s">
        <v>367</v>
      </c>
      <c r="H14" s="494"/>
      <c r="I14" s="495">
        <f>E14+S14</f>
        <v>0</v>
      </c>
      <c r="J14" s="444"/>
      <c r="K14" s="494" t="s">
        <v>369</v>
      </c>
      <c r="L14" s="403"/>
      <c r="M14" s="403"/>
      <c r="N14" s="403"/>
      <c r="O14" s="403"/>
      <c r="P14" s="403"/>
      <c r="Q14" s="403"/>
      <c r="R14" s="403"/>
      <c r="S14" s="517"/>
      <c r="T14" s="504"/>
      <c r="U14" s="516" t="s">
        <v>453</v>
      </c>
      <c r="V14" s="516"/>
      <c r="W14" s="40"/>
      <c r="X14" s="41" t="s">
        <v>33</v>
      </c>
      <c r="Y14" s="42"/>
      <c r="AC14" s="14" t="s">
        <v>535</v>
      </c>
    </row>
    <row r="15" spans="2:25" s="85" customFormat="1" ht="8.25" customHeight="1">
      <c r="B15" s="86" t="s">
        <v>366</v>
      </c>
      <c r="C15" s="86"/>
      <c r="D15" s="86"/>
      <c r="E15" s="86"/>
      <c r="F15" s="86"/>
      <c r="G15" s="86"/>
      <c r="H15" s="518" t="s">
        <v>368</v>
      </c>
      <c r="I15" s="519"/>
      <c r="J15" s="519"/>
      <c r="K15" s="519"/>
      <c r="L15" s="519"/>
      <c r="M15" s="519"/>
      <c r="N15" s="519"/>
      <c r="O15" s="519"/>
      <c r="P15" s="519"/>
      <c r="Q15" s="518" t="s">
        <v>508</v>
      </c>
      <c r="R15" s="519"/>
      <c r="S15" s="519"/>
      <c r="T15" s="519"/>
      <c r="U15" s="519"/>
      <c r="V15" s="519"/>
      <c r="W15" s="519"/>
      <c r="X15" s="519"/>
      <c r="Y15" s="519"/>
    </row>
    <row r="16" spans="1:29"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2" t="s">
        <v>536</v>
      </c>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32" t="s">
        <v>541</v>
      </c>
    </row>
    <row r="18" spans="1:29"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c r="AC18" s="37" t="s">
        <v>542</v>
      </c>
    </row>
    <row r="19" spans="1:25"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row>
    <row r="20" spans="1:25"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row>
    <row r="21" spans="1:27"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row>
    <row r="22" spans="1:27"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27"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row>
    <row r="25" spans="1:28"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row>
    <row r="26" spans="1:28"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row>
    <row r="27" spans="1:28"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row>
    <row r="28" spans="1:28"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28"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row>
    <row r="32" spans="1:28"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4">
        <v>0</v>
      </c>
      <c r="Y32" s="51" t="s">
        <v>51</v>
      </c>
      <c r="AA32" s="14" t="s">
        <v>64</v>
      </c>
      <c r="AB32" s="58" t="s">
        <v>207</v>
      </c>
    </row>
    <row r="33" spans="1:27"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135"/>
      <c r="Y33" s="15"/>
      <c r="AA33" s="37" t="s">
        <v>65</v>
      </c>
    </row>
    <row r="34" spans="1:27"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6">
        <v>0</v>
      </c>
      <c r="Y36" s="51" t="s">
        <v>51</v>
      </c>
      <c r="AA36" s="37" t="s">
        <v>68</v>
      </c>
      <c r="AB36" s="37"/>
    </row>
    <row r="37" spans="1:28"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row>
    <row r="38" spans="1:28"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row>
    <row r="39" spans="1:27"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28"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row>
    <row r="46" spans="1:28"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row>
    <row r="47" spans="1:28"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row>
    <row r="48" spans="1:28"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row>
    <row r="49" spans="1:28"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row>
    <row r="50" spans="1:28"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row>
    <row r="51" spans="1:28"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row>
    <row r="52" spans="1:25"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row>
    <row r="53" spans="1:25"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row>
    <row r="54" spans="1:25"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row>
    <row r="55" spans="1:25"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row>
    <row r="56" spans="1:25"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row>
    <row r="57" spans="1:25"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row>
    <row r="58" spans="1:25"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row>
    <row r="59" spans="1:25"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row>
    <row r="60" spans="1:27"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46:G46"/>
    <mergeCell ref="B51:G51"/>
    <mergeCell ref="M30:N30"/>
    <mergeCell ref="P38:Q38"/>
    <mergeCell ref="A37:G37"/>
    <mergeCell ref="B50:G50"/>
    <mergeCell ref="B49:G49"/>
    <mergeCell ref="P37:Q37"/>
    <mergeCell ref="I38:O38"/>
    <mergeCell ref="A40:Y40"/>
    <mergeCell ref="B44:G44"/>
    <mergeCell ref="X21:Y21"/>
    <mergeCell ref="P36:Q36"/>
    <mergeCell ref="I34:M34"/>
    <mergeCell ref="M25:N25"/>
    <mergeCell ref="A25:E25"/>
    <mergeCell ref="A29:E29"/>
    <mergeCell ref="A28:E28"/>
    <mergeCell ref="K29:L29"/>
    <mergeCell ref="F29:G29"/>
    <mergeCell ref="I26:J26"/>
    <mergeCell ref="A27:E27"/>
    <mergeCell ref="A26:E26"/>
    <mergeCell ref="B47:G47"/>
    <mergeCell ref="B48:G48"/>
    <mergeCell ref="B45:G45"/>
    <mergeCell ref="F27:G27"/>
    <mergeCell ref="F31:G31"/>
    <mergeCell ref="A36:G36"/>
    <mergeCell ref="A38:G38"/>
    <mergeCell ref="A35:G35"/>
    <mergeCell ref="A34:H34"/>
    <mergeCell ref="K22:L22"/>
    <mergeCell ref="I24:J24"/>
    <mergeCell ref="I23:J23"/>
    <mergeCell ref="A20:E20"/>
    <mergeCell ref="A22:E22"/>
    <mergeCell ref="A21:E21"/>
    <mergeCell ref="F21:G21"/>
    <mergeCell ref="I20:J20"/>
    <mergeCell ref="A24:E24"/>
    <mergeCell ref="K24:L24"/>
    <mergeCell ref="B56:G56"/>
    <mergeCell ref="B57:G57"/>
    <mergeCell ref="B65:G65"/>
    <mergeCell ref="B66:Y66"/>
    <mergeCell ref="B87:G87"/>
    <mergeCell ref="J87:R87"/>
    <mergeCell ref="S87:T87"/>
    <mergeCell ref="B42:G42"/>
    <mergeCell ref="B58:G58"/>
    <mergeCell ref="B52:G52"/>
    <mergeCell ref="J83:R83"/>
    <mergeCell ref="S83:T83"/>
    <mergeCell ref="B53:G53"/>
    <mergeCell ref="B54:G54"/>
    <mergeCell ref="A63:Y63"/>
    <mergeCell ref="A62:G62"/>
    <mergeCell ref="U85:V85"/>
    <mergeCell ref="W85:X85"/>
    <mergeCell ref="B67:G67"/>
    <mergeCell ref="S69:T69"/>
    <mergeCell ref="J69:R69"/>
    <mergeCell ref="W65:X65"/>
    <mergeCell ref="U65:V65"/>
    <mergeCell ref="S65:T65"/>
    <mergeCell ref="J65:R65"/>
    <mergeCell ref="J71:R71"/>
    <mergeCell ref="B72:Y72"/>
    <mergeCell ref="U67:V67"/>
    <mergeCell ref="W67:X67"/>
    <mergeCell ref="S67:T67"/>
    <mergeCell ref="J67:R67"/>
    <mergeCell ref="B68:Y68"/>
    <mergeCell ref="B69:G69"/>
    <mergeCell ref="U69:V69"/>
    <mergeCell ref="W69:X69"/>
    <mergeCell ref="B76:Y76"/>
    <mergeCell ref="B75:G75"/>
    <mergeCell ref="W73:X73"/>
    <mergeCell ref="S73:T73"/>
    <mergeCell ref="J73:R73"/>
    <mergeCell ref="U75:V75"/>
    <mergeCell ref="W75:X75"/>
    <mergeCell ref="S75:T75"/>
    <mergeCell ref="J75:R75"/>
    <mergeCell ref="B77:G77"/>
    <mergeCell ref="U77:V77"/>
    <mergeCell ref="U83:V83"/>
    <mergeCell ref="W77:X77"/>
    <mergeCell ref="S77:T77"/>
    <mergeCell ref="J77:R77"/>
    <mergeCell ref="W83:X83"/>
    <mergeCell ref="B79:G79"/>
    <mergeCell ref="U79:V79"/>
    <mergeCell ref="W79:X79"/>
    <mergeCell ref="S79:T79"/>
    <mergeCell ref="B93:G93"/>
    <mergeCell ref="B91:G91"/>
    <mergeCell ref="S81:T81"/>
    <mergeCell ref="J81:R81"/>
    <mergeCell ref="B83:G83"/>
    <mergeCell ref="J79:R79"/>
    <mergeCell ref="B81:G81"/>
    <mergeCell ref="B85:G85"/>
    <mergeCell ref="B92:Y92"/>
    <mergeCell ref="S93:T93"/>
    <mergeCell ref="J93:R93"/>
    <mergeCell ref="J85:R85"/>
    <mergeCell ref="S85:T85"/>
    <mergeCell ref="S91:T91"/>
    <mergeCell ref="U81:V81"/>
    <mergeCell ref="W81:X81"/>
    <mergeCell ref="U93:V93"/>
    <mergeCell ref="W93:X93"/>
    <mergeCell ref="U91:V91"/>
    <mergeCell ref="W87:X87"/>
    <mergeCell ref="U87:V87"/>
    <mergeCell ref="B74:Y74"/>
    <mergeCell ref="B71:G71"/>
    <mergeCell ref="U71:V71"/>
    <mergeCell ref="A64:G64"/>
    <mergeCell ref="H64:Y64"/>
    <mergeCell ref="B70:Y70"/>
    <mergeCell ref="B73:G73"/>
    <mergeCell ref="U73:V73"/>
    <mergeCell ref="W71:X71"/>
    <mergeCell ref="S71:T71"/>
    <mergeCell ref="V41:Y41"/>
    <mergeCell ref="Y43:Y44"/>
    <mergeCell ref="H62:Y62"/>
    <mergeCell ref="W44:X44"/>
    <mergeCell ref="A61:Y61"/>
    <mergeCell ref="I43:I44"/>
    <mergeCell ref="B59:G59"/>
    <mergeCell ref="B60:G60"/>
    <mergeCell ref="H43:H44"/>
    <mergeCell ref="B55:G55"/>
    <mergeCell ref="B41:G41"/>
    <mergeCell ref="A31:E31"/>
    <mergeCell ref="I36:O36"/>
    <mergeCell ref="I35:O35"/>
    <mergeCell ref="O28:Q31"/>
    <mergeCell ref="M28:N28"/>
    <mergeCell ref="F28:G28"/>
    <mergeCell ref="A30:E30"/>
    <mergeCell ref="M29:N29"/>
    <mergeCell ref="I37:O37"/>
    <mergeCell ref="I29:J29"/>
    <mergeCell ref="M27:N27"/>
    <mergeCell ref="I27:J27"/>
    <mergeCell ref="J41:U41"/>
    <mergeCell ref="M31:N31"/>
    <mergeCell ref="H41:I41"/>
    <mergeCell ref="R35:V35"/>
    <mergeCell ref="N34:Q34"/>
    <mergeCell ref="P35:Q35"/>
    <mergeCell ref="I31:J31"/>
    <mergeCell ref="K31:L31"/>
    <mergeCell ref="F30:G30"/>
    <mergeCell ref="I30:J30"/>
    <mergeCell ref="K30:L30"/>
    <mergeCell ref="R27:W27"/>
    <mergeCell ref="I28:J28"/>
    <mergeCell ref="I25:J25"/>
    <mergeCell ref="K25:L25"/>
    <mergeCell ref="K27:L27"/>
    <mergeCell ref="M26:N26"/>
    <mergeCell ref="K28:L28"/>
    <mergeCell ref="K26:L26"/>
    <mergeCell ref="M20:N20"/>
    <mergeCell ref="AA11:AB11"/>
    <mergeCell ref="F25:G25"/>
    <mergeCell ref="R26:W26"/>
    <mergeCell ref="F26:G26"/>
    <mergeCell ref="M24:N24"/>
    <mergeCell ref="F24:G24"/>
    <mergeCell ref="F23:G23"/>
    <mergeCell ref="F22:G22"/>
    <mergeCell ref="I22:J22"/>
    <mergeCell ref="A18:H18"/>
    <mergeCell ref="U14:V14"/>
    <mergeCell ref="S14:T14"/>
    <mergeCell ref="A16:M16"/>
    <mergeCell ref="Q15:Y15"/>
    <mergeCell ref="H15:P15"/>
    <mergeCell ref="E14:F14"/>
    <mergeCell ref="A17:Y17"/>
    <mergeCell ref="K14:R14"/>
    <mergeCell ref="A14:D14"/>
    <mergeCell ref="A1:W1"/>
    <mergeCell ref="A12:Y12"/>
    <mergeCell ref="A10:C10"/>
    <mergeCell ref="D10:L10"/>
    <mergeCell ref="B90:Y90"/>
    <mergeCell ref="A4:Y4"/>
    <mergeCell ref="A5:Y5"/>
    <mergeCell ref="K21:L21"/>
    <mergeCell ref="I21:J21"/>
    <mergeCell ref="K20:L20"/>
    <mergeCell ref="R20:W20"/>
    <mergeCell ref="M23:N23"/>
    <mergeCell ref="F20:G20"/>
    <mergeCell ref="A23:E23"/>
    <mergeCell ref="W89:X89"/>
    <mergeCell ref="M21:N21"/>
    <mergeCell ref="R34:W34"/>
    <mergeCell ref="R25:W25"/>
    <mergeCell ref="R29:W29"/>
    <mergeCell ref="R23:W23"/>
    <mergeCell ref="M22:N22"/>
    <mergeCell ref="R21:W21"/>
    <mergeCell ref="R22:W22"/>
    <mergeCell ref="R28:W28"/>
    <mergeCell ref="B89:G89"/>
    <mergeCell ref="J89:R89"/>
    <mergeCell ref="S89:T89"/>
    <mergeCell ref="U89:V89"/>
    <mergeCell ref="A9:E9"/>
    <mergeCell ref="G9:L9"/>
    <mergeCell ref="O9:T9"/>
    <mergeCell ref="V9:Y9"/>
    <mergeCell ref="U7:W7"/>
    <mergeCell ref="A8:E8"/>
    <mergeCell ref="G8:L8"/>
    <mergeCell ref="N8:T8"/>
    <mergeCell ref="V8:Y8"/>
    <mergeCell ref="B7:F7"/>
    <mergeCell ref="P16:X16"/>
    <mergeCell ref="A13:Y13"/>
    <mergeCell ref="G14:H14"/>
    <mergeCell ref="I14:J14"/>
    <mergeCell ref="N16:O16"/>
    <mergeCell ref="I7:K7"/>
    <mergeCell ref="L7:R7"/>
    <mergeCell ref="S7:T7"/>
    <mergeCell ref="G7:H7"/>
    <mergeCell ref="W91:X91"/>
    <mergeCell ref="T10:Y10"/>
    <mergeCell ref="M10:S10"/>
    <mergeCell ref="R32:W32"/>
    <mergeCell ref="R31:W31"/>
    <mergeCell ref="S18:X18"/>
    <mergeCell ref="J18:P18"/>
    <mergeCell ref="K23:L23"/>
    <mergeCell ref="Q18:R18"/>
    <mergeCell ref="A32:Q32"/>
    <mergeCell ref="R24:W24"/>
    <mergeCell ref="B94:Y94"/>
    <mergeCell ref="J44:U44"/>
    <mergeCell ref="B78:Y78"/>
    <mergeCell ref="B80:Y80"/>
    <mergeCell ref="B82:Y82"/>
    <mergeCell ref="B84:Y84"/>
    <mergeCell ref="B86:Y86"/>
    <mergeCell ref="B88:Y88"/>
    <mergeCell ref="J91:R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4" dxfId="0" operator="containsText" stopIfTrue="1" text="S">
      <formula>NOT(ISERROR(SEARCH("S",H42)))</formula>
    </cfRule>
  </conditionalFormatting>
  <dataValidations count="6">
    <dataValidation type="list" allowBlank="1" showInputMessage="1" showErrorMessage="1" sqref="Q18:R18 Y31:Y32 W36:W38 Y34:Y38 F23:N26 Y16 I18 N16:O16 L19:M19 X22:X29 Y18:Y19 F31:N31">
      <formula1>$AB$37:$AB$38</formula1>
    </dataValidation>
    <dataValidation type="list" showInputMessage="1" showErrorMessage="1" sqref="P35:Q38 H36:H38">
      <formula1>$AB$37:$AB$38</formula1>
    </dataValidation>
    <dataValidation type="list" showInputMessage="1" showErrorMessage="1" sqref="M21 H21:I21 K21 F21">
      <formula1>$AA$21:$AA$54</formula1>
    </dataValidation>
    <dataValidation type="list" allowBlank="1" showInputMessage="1" showErrorMessage="1" promptTitle="Select one" sqref="X21:Y21">
      <formula1>$AB$44:$AB$51</formula1>
    </dataValidation>
    <dataValidation type="list" allowBlank="1" showInputMessage="1" showErrorMessage="1" sqref="F27:N27">
      <formula1>$AB$25:$AB$32</formula1>
    </dataValidation>
    <dataValidation type="list" allowBlank="1" showInputMessage="1" showErrorMessage="1" sqref="F28:N30">
      <formula1>$AA$21:$AA$54</formula1>
    </dataValidation>
  </dataValidations>
  <printOptions/>
  <pageMargins left="0.5" right="0.5" top="0.5" bottom="0.5" header="0.5" footer="0.5"/>
  <pageSetup fitToHeight="0" fitToWidth="1" horizontalDpi="300" verticalDpi="300" orientation="portrait" scale="98" r:id="rId2"/>
  <rowBreaks count="1" manualBreakCount="1">
    <brk id="60" max="25" man="1"/>
  </rowBreaks>
  <drawing r:id="rId1"/>
</worksheet>
</file>

<file path=xl/worksheets/sheet8.xml><?xml version="1.0" encoding="utf-8"?>
<worksheet xmlns="http://schemas.openxmlformats.org/spreadsheetml/2006/main" xmlns:r="http://schemas.openxmlformats.org/officeDocument/2006/relationships">
  <dimension ref="A1:AD94"/>
  <sheetViews>
    <sheetView showGridLines="0" view="pageBreakPreview" zoomScaleSheetLayoutView="100" zoomScalePageLayoutView="0" workbookViewId="0" topLeftCell="A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8.140625" style="38" customWidth="1"/>
    <col min="30" max="30" width="9.140625" style="38" customWidth="1"/>
    <col min="31"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14" t="s">
        <v>533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14" t="s">
        <v>534</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14"/>
    </row>
    <row r="6" spans="1:29" ht="3" customHeight="1">
      <c r="A6" s="131"/>
      <c r="B6" s="131"/>
      <c r="C6" s="131"/>
      <c r="D6" s="2"/>
      <c r="E6" s="2"/>
      <c r="F6" s="2"/>
      <c r="G6" s="2"/>
      <c r="H6" s="2"/>
      <c r="I6" s="2"/>
      <c r="J6" s="2"/>
      <c r="K6" s="2"/>
      <c r="L6" s="2"/>
      <c r="M6" s="2"/>
      <c r="N6" s="2"/>
      <c r="O6" s="2"/>
      <c r="P6" s="2"/>
      <c r="Q6" s="2"/>
      <c r="R6" s="2"/>
      <c r="S6" s="2"/>
      <c r="T6" s="2"/>
      <c r="U6" s="2"/>
      <c r="V6" s="2"/>
      <c r="W6" s="2"/>
      <c r="X6" s="2"/>
      <c r="Y6" s="2"/>
      <c r="AC6" s="14"/>
    </row>
    <row r="7" spans="1:30" s="30" customFormat="1" ht="18" customHeight="1">
      <c r="A7" s="79" t="s">
        <v>12</v>
      </c>
      <c r="B7" s="488" t="s">
        <v>211</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538</v>
      </c>
      <c r="AD7" s="82"/>
    </row>
    <row r="8" spans="1:30"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539</v>
      </c>
      <c r="AD8" s="82"/>
    </row>
    <row r="9" spans="1:25" ht="9" customHeight="1">
      <c r="A9" s="361" t="s">
        <v>0</v>
      </c>
      <c r="B9" s="362"/>
      <c r="C9" s="362"/>
      <c r="D9" s="362"/>
      <c r="E9" s="362"/>
      <c r="F9" s="19"/>
      <c r="G9" s="443" t="s">
        <v>8</v>
      </c>
      <c r="H9" s="443"/>
      <c r="I9" s="361"/>
      <c r="J9" s="443"/>
      <c r="K9" s="443"/>
      <c r="L9" s="443"/>
      <c r="M9" s="19"/>
      <c r="N9" s="443" t="s">
        <v>9</v>
      </c>
      <c r="O9" s="443"/>
      <c r="P9" s="443"/>
      <c r="Q9" s="443"/>
      <c r="R9" s="443"/>
      <c r="S9" s="443"/>
      <c r="T9" s="443"/>
      <c r="U9" s="19"/>
      <c r="V9" s="443" t="s">
        <v>10</v>
      </c>
      <c r="W9" s="362"/>
      <c r="X9" s="362"/>
      <c r="Y9" s="362"/>
    </row>
    <row r="10" spans="1:30"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D10" s="109"/>
    </row>
    <row r="11" spans="1:30"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c r="AD11" s="27"/>
    </row>
    <row r="12" spans="1:30"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AD12" s="109"/>
    </row>
    <row r="13" spans="1:29"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38" t="s">
        <v>540</v>
      </c>
    </row>
    <row r="14" spans="1:29" ht="10.5" customHeight="1">
      <c r="A14" s="494" t="s">
        <v>365</v>
      </c>
      <c r="B14" s="494"/>
      <c r="C14" s="434"/>
      <c r="D14" s="434"/>
      <c r="E14" s="495">
        <f>April!E14+April!S14</f>
        <v>0</v>
      </c>
      <c r="F14" s="444"/>
      <c r="G14" s="494" t="s">
        <v>367</v>
      </c>
      <c r="H14" s="494"/>
      <c r="I14" s="495">
        <f>E14+S14</f>
        <v>0</v>
      </c>
      <c r="J14" s="444"/>
      <c r="K14" s="494" t="s">
        <v>369</v>
      </c>
      <c r="L14" s="403"/>
      <c r="M14" s="403"/>
      <c r="N14" s="403"/>
      <c r="O14" s="403"/>
      <c r="P14" s="403"/>
      <c r="Q14" s="403"/>
      <c r="R14" s="403"/>
      <c r="S14" s="517"/>
      <c r="T14" s="504"/>
      <c r="U14" s="516" t="s">
        <v>453</v>
      </c>
      <c r="V14" s="516"/>
      <c r="W14" s="40"/>
      <c r="X14" s="41" t="s">
        <v>33</v>
      </c>
      <c r="Y14" s="42"/>
      <c r="AC14" s="32" t="s">
        <v>536</v>
      </c>
    </row>
    <row r="15" spans="2:25" s="85" customFormat="1" ht="8.25" customHeight="1">
      <c r="B15" s="86" t="s">
        <v>366</v>
      </c>
      <c r="C15" s="86"/>
      <c r="D15" s="86"/>
      <c r="E15" s="86"/>
      <c r="F15" s="86"/>
      <c r="G15" s="86"/>
      <c r="H15" s="518" t="s">
        <v>368</v>
      </c>
      <c r="I15" s="519"/>
      <c r="J15" s="519"/>
      <c r="K15" s="519"/>
      <c r="L15" s="519"/>
      <c r="M15" s="519"/>
      <c r="N15" s="519"/>
      <c r="O15" s="519"/>
      <c r="P15" s="519"/>
      <c r="Q15" s="581" t="s">
        <v>509</v>
      </c>
      <c r="R15" s="519"/>
      <c r="S15" s="519"/>
      <c r="T15" s="519"/>
      <c r="U15" s="519"/>
      <c r="V15" s="519"/>
      <c r="W15" s="519"/>
      <c r="X15" s="519"/>
      <c r="Y15" s="519"/>
    </row>
    <row r="16" spans="1:30"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2" t="s">
        <v>537</v>
      </c>
      <c r="AD16" s="78"/>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37" t="s">
        <v>542</v>
      </c>
    </row>
    <row r="18" spans="1:25"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row>
    <row r="19" spans="1:30"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c r="AD19" s="44"/>
    </row>
    <row r="20" spans="1:30"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44"/>
      <c r="AD20" s="44"/>
    </row>
    <row r="21" spans="1:30"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c r="AD21" s="44"/>
    </row>
    <row r="22" spans="1:30"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c r="AD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30"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c r="AD24" s="44"/>
    </row>
    <row r="25" spans="1:30"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c r="AD25" s="44"/>
    </row>
    <row r="26" spans="1:30"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c r="AD26" s="44"/>
    </row>
    <row r="27" spans="1:30"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c r="AD27" s="44"/>
    </row>
    <row r="28" spans="1:30"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c r="AD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30"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c r="AD31" s="44"/>
    </row>
    <row r="32" spans="1:30"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4">
        <v>0</v>
      </c>
      <c r="Y32" s="51" t="s">
        <v>51</v>
      </c>
      <c r="AA32" s="14" t="s">
        <v>64</v>
      </c>
      <c r="AB32" s="58" t="s">
        <v>207</v>
      </c>
      <c r="AC32" s="44"/>
      <c r="AD32" s="44"/>
    </row>
    <row r="33" spans="1:30"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135"/>
      <c r="Y33" s="15"/>
      <c r="AA33" s="37" t="s">
        <v>65</v>
      </c>
      <c r="AC33" s="44"/>
      <c r="AD33" s="44"/>
    </row>
    <row r="34" spans="1:30"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c r="AD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6">
        <v>0</v>
      </c>
      <c r="Y36" s="51" t="s">
        <v>51</v>
      </c>
      <c r="AA36" s="37" t="s">
        <v>68</v>
      </c>
      <c r="AB36" s="37"/>
    </row>
    <row r="37" spans="1:30"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c r="AD37" s="61"/>
    </row>
    <row r="38" spans="1:30"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c r="AD38" s="44"/>
    </row>
    <row r="39" spans="1:30"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c r="AD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30"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c r="AD45" s="78"/>
    </row>
    <row r="46" spans="1:30"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c r="AD46" s="78"/>
    </row>
    <row r="47" spans="1:30"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c r="AD47" s="78"/>
    </row>
    <row r="48" spans="1:30"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c r="AD48" s="78"/>
    </row>
    <row r="49" spans="1:30"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c r="AD49" s="78"/>
    </row>
    <row r="50" spans="1:30"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c r="AD50" s="78"/>
    </row>
    <row r="51" spans="1:30"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c r="AD51" s="78"/>
    </row>
    <row r="52" spans="1:30"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c r="AD52" s="78"/>
    </row>
    <row r="53" spans="1:30"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c r="AD53" s="78"/>
    </row>
    <row r="54" spans="1:30"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c r="AD54" s="78"/>
    </row>
    <row r="55" spans="1:30"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c r="AD55" s="78"/>
    </row>
    <row r="56" spans="1:30"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c r="AD56" s="78"/>
    </row>
    <row r="57" spans="1:30"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c r="AD57" s="78"/>
    </row>
    <row r="58" spans="1:30"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c r="AD58" s="78"/>
    </row>
    <row r="59" spans="1:30"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c r="AD59" s="78"/>
    </row>
    <row r="60" spans="1:30"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c r="AD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V9:Y9"/>
    <mergeCell ref="N9:T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H21:I21 K21 F21">
      <formula1>$AA$21:$AA$54</formula1>
    </dataValidation>
    <dataValidation type="list" showInputMessage="1" showErrorMessage="1" sqref="P35:Q38 H36:H38">
      <formula1>$AB$37:$AB$38</formula1>
    </dataValidation>
    <dataValidation type="list" allowBlank="1" showInputMessage="1" showErrorMessage="1" sqref="Q18:R18 Y18:Y19 Y34:Y38 X22:X29 AD11 Y16 I18 N16:O16 L19:M19 F23:N26 F31:N31 Y31:Y32 W36:W38">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xl/worksheets/sheet9.xml><?xml version="1.0" encoding="utf-8"?>
<worksheet xmlns="http://schemas.openxmlformats.org/spreadsheetml/2006/main" xmlns:r="http://schemas.openxmlformats.org/officeDocument/2006/relationships">
  <dimension ref="A1:AD94"/>
  <sheetViews>
    <sheetView showGridLines="0" view="pageBreakPreview" zoomScaleSheetLayoutView="100" zoomScalePageLayoutView="0" workbookViewId="0" topLeftCell="C1">
      <selection activeCell="S14" sqref="S14:T14"/>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7.28125" style="38" customWidth="1"/>
    <col min="30" max="30" width="9.140625" style="38" customWidth="1"/>
    <col min="31" max="16384" width="9.140625" style="14" customWidth="1"/>
  </cols>
  <sheetData>
    <row r="1" spans="1:29" ht="29.25" customHeight="1">
      <c r="A1" s="510" t="s">
        <v>283</v>
      </c>
      <c r="B1" s="511"/>
      <c r="C1" s="511"/>
      <c r="D1" s="511"/>
      <c r="E1" s="511"/>
      <c r="F1" s="511"/>
      <c r="G1" s="511"/>
      <c r="H1" s="511"/>
      <c r="I1" s="511"/>
      <c r="J1" s="511"/>
      <c r="K1" s="511"/>
      <c r="L1" s="511"/>
      <c r="M1" s="511"/>
      <c r="N1" s="511"/>
      <c r="O1" s="511"/>
      <c r="P1" s="511"/>
      <c r="Q1" s="511"/>
      <c r="R1" s="511"/>
      <c r="S1" s="511"/>
      <c r="T1" s="511"/>
      <c r="U1" s="511"/>
      <c r="V1" s="511"/>
      <c r="W1" s="511"/>
      <c r="X1" s="5"/>
      <c r="Y1" s="5"/>
      <c r="AC1" s="326" t="s">
        <v>522</v>
      </c>
    </row>
    <row r="2" spans="1:29" ht="13.5">
      <c r="A2" s="3"/>
      <c r="B2" s="3"/>
      <c r="C2" s="3"/>
      <c r="D2" s="3"/>
      <c r="E2" s="3"/>
      <c r="F2" s="3"/>
      <c r="G2" s="5"/>
      <c r="H2" s="5"/>
      <c r="I2" s="5"/>
      <c r="J2" s="5"/>
      <c r="K2" s="5"/>
      <c r="L2" s="5"/>
      <c r="M2" s="5"/>
      <c r="N2" s="5"/>
      <c r="O2" s="5"/>
      <c r="P2" s="5"/>
      <c r="Q2" s="5"/>
      <c r="R2" s="5"/>
      <c r="S2" s="5"/>
      <c r="T2" s="5"/>
      <c r="U2" s="5"/>
      <c r="V2" s="5"/>
      <c r="W2" s="5"/>
      <c r="X2" s="5"/>
      <c r="Y2" s="5"/>
      <c r="AC2" s="38" t="s">
        <v>523</v>
      </c>
    </row>
    <row r="3" spans="1:29" ht="13.5">
      <c r="A3" s="3"/>
      <c r="B3" s="3"/>
      <c r="C3" s="3"/>
      <c r="D3" s="3"/>
      <c r="E3" s="3"/>
      <c r="F3" s="3"/>
      <c r="G3" s="5"/>
      <c r="H3" s="5"/>
      <c r="I3" s="5"/>
      <c r="J3" s="5"/>
      <c r="K3" s="5"/>
      <c r="L3" s="5"/>
      <c r="M3" s="5"/>
      <c r="N3" s="5"/>
      <c r="O3" s="5"/>
      <c r="P3" s="5"/>
      <c r="Q3" s="5"/>
      <c r="R3" s="5"/>
      <c r="S3" s="5"/>
      <c r="T3" s="5"/>
      <c r="U3" s="5"/>
      <c r="V3" s="5"/>
      <c r="W3" s="5"/>
      <c r="X3" s="5"/>
      <c r="Y3" s="5"/>
      <c r="AC3" s="14" t="s">
        <v>533</v>
      </c>
    </row>
    <row r="4" spans="1:29" ht="13.5">
      <c r="A4" s="506" t="s">
        <v>306</v>
      </c>
      <c r="B4" s="351"/>
      <c r="C4" s="351"/>
      <c r="D4" s="351"/>
      <c r="E4" s="351"/>
      <c r="F4" s="351"/>
      <c r="G4" s="351"/>
      <c r="H4" s="351"/>
      <c r="I4" s="351"/>
      <c r="J4" s="351"/>
      <c r="K4" s="351"/>
      <c r="L4" s="351"/>
      <c r="M4" s="351"/>
      <c r="N4" s="351"/>
      <c r="O4" s="351"/>
      <c r="P4" s="351"/>
      <c r="Q4" s="351"/>
      <c r="R4" s="351"/>
      <c r="S4" s="351"/>
      <c r="T4" s="351"/>
      <c r="U4" s="351"/>
      <c r="V4" s="351"/>
      <c r="W4" s="351"/>
      <c r="X4" s="351"/>
      <c r="Y4" s="351"/>
      <c r="AC4" s="14" t="s">
        <v>534</v>
      </c>
    </row>
    <row r="5" spans="1:29" ht="18">
      <c r="A5" s="507" t="str">
        <f>IF('Task 1 Roster'!C3="","",'Task 1 Roster'!C3)</f>
        <v>Input</v>
      </c>
      <c r="B5" s="507"/>
      <c r="C5" s="507"/>
      <c r="D5" s="351"/>
      <c r="E5" s="351"/>
      <c r="F5" s="351"/>
      <c r="G5" s="351"/>
      <c r="H5" s="351"/>
      <c r="I5" s="351"/>
      <c r="J5" s="351"/>
      <c r="K5" s="351"/>
      <c r="L5" s="351"/>
      <c r="M5" s="351"/>
      <c r="N5" s="351"/>
      <c r="O5" s="351"/>
      <c r="P5" s="351"/>
      <c r="Q5" s="351"/>
      <c r="R5" s="351"/>
      <c r="S5" s="351"/>
      <c r="T5" s="351"/>
      <c r="U5" s="351"/>
      <c r="V5" s="351"/>
      <c r="W5" s="351"/>
      <c r="X5" s="351"/>
      <c r="Y5" s="351"/>
      <c r="AC5" s="14"/>
    </row>
    <row r="6" spans="1:29" ht="3" customHeight="1">
      <c r="A6" s="131"/>
      <c r="B6" s="131"/>
      <c r="C6" s="131"/>
      <c r="D6" s="2"/>
      <c r="E6" s="2"/>
      <c r="F6" s="2"/>
      <c r="G6" s="2"/>
      <c r="H6" s="2"/>
      <c r="I6" s="2"/>
      <c r="J6" s="2"/>
      <c r="K6" s="2"/>
      <c r="L6" s="2"/>
      <c r="M6" s="2"/>
      <c r="N6" s="2"/>
      <c r="O6" s="2"/>
      <c r="P6" s="2"/>
      <c r="Q6" s="2"/>
      <c r="R6" s="2"/>
      <c r="S6" s="2"/>
      <c r="T6" s="2"/>
      <c r="U6" s="2"/>
      <c r="V6" s="2"/>
      <c r="W6" s="2"/>
      <c r="X6" s="2"/>
      <c r="Y6" s="2"/>
      <c r="AC6" s="14"/>
    </row>
    <row r="7" spans="1:30" s="30" customFormat="1" ht="18" customHeight="1">
      <c r="A7" s="79" t="s">
        <v>12</v>
      </c>
      <c r="B7" s="488" t="s">
        <v>212</v>
      </c>
      <c r="C7" s="475"/>
      <c r="D7" s="475"/>
      <c r="E7" s="475"/>
      <c r="F7" s="475"/>
      <c r="G7" s="490" t="str">
        <f>IF('Task 1 Roster'!B3="","",'Task 1 Roster'!B3)</f>
        <v>2009-2010</v>
      </c>
      <c r="H7" s="490"/>
      <c r="I7" s="486" t="s">
        <v>93</v>
      </c>
      <c r="J7" s="487"/>
      <c r="K7" s="487"/>
      <c r="L7" s="488" t="str">
        <f>IF('Task 1 Roster'!F3="","",'Task 1 Roster'!F3)</f>
        <v>Input</v>
      </c>
      <c r="M7" s="488"/>
      <c r="N7" s="488"/>
      <c r="O7" s="488"/>
      <c r="P7" s="488"/>
      <c r="Q7" s="488"/>
      <c r="R7" s="488"/>
      <c r="S7" s="486" t="s">
        <v>4</v>
      </c>
      <c r="T7" s="489"/>
      <c r="U7" s="496" t="str">
        <f>IF('Task 1 Roster'!J3="","",'Task 1 Roster'!J3)</f>
        <v>Input</v>
      </c>
      <c r="V7" s="496"/>
      <c r="W7" s="497"/>
      <c r="X7" s="80" t="s">
        <v>5</v>
      </c>
      <c r="Y7" s="84" t="str">
        <f>IF('Task 1 Roster'!I3="","",'Task 1 Roster'!I3)</f>
        <v>Input</v>
      </c>
      <c r="AA7" s="81"/>
      <c r="AC7" s="30" t="s">
        <v>538</v>
      </c>
      <c r="AD7" s="82"/>
    </row>
    <row r="8" spans="1:30" s="30" customFormat="1" ht="15">
      <c r="A8" s="342" t="str">
        <f>IF('Task 1 Roster'!C17="","",'Task 1 Roster'!C17)</f>
        <v>Input Name</v>
      </c>
      <c r="B8" s="342"/>
      <c r="C8" s="342"/>
      <c r="D8" s="342"/>
      <c r="E8" s="342"/>
      <c r="F8" s="83"/>
      <c r="G8" s="341" t="str">
        <f>IF('Task 1 Roster'!C22="","",'Task 1 Roster'!C22)</f>
        <v>Input Name</v>
      </c>
      <c r="H8" s="341"/>
      <c r="I8" s="341"/>
      <c r="J8" s="341"/>
      <c r="K8" s="341"/>
      <c r="L8" s="341"/>
      <c r="M8" s="83"/>
      <c r="N8" s="341" t="str">
        <f>IF('Task 1 Roster'!C15="","",'Task 1 Roster'!C15)</f>
        <v>Input Name</v>
      </c>
      <c r="O8" s="342"/>
      <c r="P8" s="342"/>
      <c r="Q8" s="342"/>
      <c r="R8" s="342"/>
      <c r="S8" s="342"/>
      <c r="T8" s="342"/>
      <c r="U8" s="83"/>
      <c r="V8" s="341" t="str">
        <f>IF('Task 1 Roster'!C16="","",'Task 1 Roster'!C16)</f>
        <v>Input Name</v>
      </c>
      <c r="W8" s="341"/>
      <c r="X8" s="341"/>
      <c r="Y8" s="341"/>
      <c r="AC8" s="30" t="s">
        <v>539</v>
      </c>
      <c r="AD8" s="82"/>
    </row>
    <row r="9" spans="1:25" ht="9" customHeight="1">
      <c r="A9" s="361" t="s">
        <v>0</v>
      </c>
      <c r="B9" s="362"/>
      <c r="C9" s="362"/>
      <c r="D9" s="362"/>
      <c r="E9" s="362"/>
      <c r="F9" s="19"/>
      <c r="G9" s="443" t="s">
        <v>8</v>
      </c>
      <c r="H9" s="443"/>
      <c r="I9" s="361"/>
      <c r="J9" s="443"/>
      <c r="K9" s="443"/>
      <c r="L9" s="443"/>
      <c r="M9" s="19"/>
      <c r="N9" s="19"/>
      <c r="O9" s="443" t="s">
        <v>9</v>
      </c>
      <c r="P9" s="443"/>
      <c r="Q9" s="443"/>
      <c r="R9" s="361"/>
      <c r="S9" s="443"/>
      <c r="T9" s="443"/>
      <c r="U9" s="19"/>
      <c r="V9" s="443" t="s">
        <v>10</v>
      </c>
      <c r="W9" s="362"/>
      <c r="X9" s="362"/>
      <c r="Y9" s="362"/>
    </row>
    <row r="10" spans="1:30" ht="15.75" customHeight="1">
      <c r="A10" s="366" t="s">
        <v>49</v>
      </c>
      <c r="B10" s="403"/>
      <c r="C10" s="403"/>
      <c r="D10" s="514" t="str">
        <f>IF('Task 1 Roster'!B11="","",'Task 1 Roster'!B11)</f>
        <v>Input</v>
      </c>
      <c r="E10" s="515"/>
      <c r="F10" s="515"/>
      <c r="G10" s="515"/>
      <c r="H10" s="515"/>
      <c r="I10" s="515"/>
      <c r="J10" s="515"/>
      <c r="K10" s="515"/>
      <c r="L10" s="515"/>
      <c r="M10" s="476" t="s">
        <v>15</v>
      </c>
      <c r="N10" s="438"/>
      <c r="O10" s="438"/>
      <c r="P10" s="438"/>
      <c r="Q10" s="438"/>
      <c r="R10" s="438"/>
      <c r="S10" s="438"/>
      <c r="T10" s="475" t="str">
        <f>IF('Task 1 Roster'!F11="","",'Task 1 Roster'!F11)</f>
        <v>Input</v>
      </c>
      <c r="U10" s="406"/>
      <c r="V10" s="406"/>
      <c r="W10" s="406"/>
      <c r="X10" s="406"/>
      <c r="Y10" s="406"/>
      <c r="AD10" s="109"/>
    </row>
    <row r="11" spans="1:30" ht="3" customHeight="1">
      <c r="A11" s="9"/>
      <c r="B11" s="8"/>
      <c r="C11" s="8"/>
      <c r="D11" s="8"/>
      <c r="E11" s="8"/>
      <c r="F11" s="8"/>
      <c r="G11" s="8"/>
      <c r="H11" s="8"/>
      <c r="I11" s="8"/>
      <c r="J11" s="8"/>
      <c r="K11" s="8"/>
      <c r="L11" s="8"/>
      <c r="M11" s="8"/>
      <c r="N11" s="8"/>
      <c r="O11" s="8"/>
      <c r="P11" s="8"/>
      <c r="Q11" s="8"/>
      <c r="R11" s="8"/>
      <c r="S11" s="8"/>
      <c r="T11" s="8"/>
      <c r="U11" s="8"/>
      <c r="V11" s="8"/>
      <c r="W11" s="8"/>
      <c r="X11" s="8"/>
      <c r="Y11" s="8"/>
      <c r="AA11" s="505" t="s">
        <v>138</v>
      </c>
      <c r="AB11" s="521"/>
      <c r="AC11" s="521"/>
      <c r="AD11" s="27"/>
    </row>
    <row r="12" spans="1:30" ht="12.75">
      <c r="A12" s="512" t="s">
        <v>454</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AD12" s="109"/>
    </row>
    <row r="13" spans="1:29" ht="12.75">
      <c r="A13" s="493" t="s">
        <v>32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AC13" s="38" t="s">
        <v>540</v>
      </c>
    </row>
    <row r="14" spans="1:29" ht="10.5" customHeight="1">
      <c r="A14" s="494" t="s">
        <v>365</v>
      </c>
      <c r="B14" s="494"/>
      <c r="C14" s="434"/>
      <c r="D14" s="434"/>
      <c r="E14" s="495">
        <f>May!E14+May!S14</f>
        <v>0</v>
      </c>
      <c r="F14" s="444"/>
      <c r="G14" s="494" t="s">
        <v>367</v>
      </c>
      <c r="H14" s="494"/>
      <c r="I14" s="495">
        <f>E14+S14</f>
        <v>0</v>
      </c>
      <c r="J14" s="444"/>
      <c r="K14" s="494" t="s">
        <v>369</v>
      </c>
      <c r="L14" s="403"/>
      <c r="M14" s="403"/>
      <c r="N14" s="403"/>
      <c r="O14" s="403"/>
      <c r="P14" s="403"/>
      <c r="Q14" s="403"/>
      <c r="R14" s="403"/>
      <c r="S14" s="517"/>
      <c r="T14" s="504"/>
      <c r="U14" s="516" t="s">
        <v>453</v>
      </c>
      <c r="V14" s="516"/>
      <c r="W14" s="40"/>
      <c r="X14" s="41" t="s">
        <v>33</v>
      </c>
      <c r="Y14" s="42"/>
      <c r="AC14" s="32" t="s">
        <v>536</v>
      </c>
    </row>
    <row r="15" spans="2:25" s="85" customFormat="1" ht="8.25" customHeight="1">
      <c r="B15" s="86" t="s">
        <v>366</v>
      </c>
      <c r="C15" s="86"/>
      <c r="D15" s="86"/>
      <c r="E15" s="313"/>
      <c r="F15" s="86"/>
      <c r="G15" s="86"/>
      <c r="H15" s="518" t="s">
        <v>368</v>
      </c>
      <c r="I15" s="519"/>
      <c r="J15" s="519"/>
      <c r="K15" s="519"/>
      <c r="L15" s="519"/>
      <c r="M15" s="519"/>
      <c r="N15" s="519"/>
      <c r="O15" s="519"/>
      <c r="P15" s="519"/>
      <c r="Q15" s="581" t="s">
        <v>509</v>
      </c>
      <c r="R15" s="519"/>
      <c r="S15" s="519"/>
      <c r="T15" s="519"/>
      <c r="U15" s="519"/>
      <c r="V15" s="519"/>
      <c r="W15" s="519"/>
      <c r="X15" s="519"/>
      <c r="Y15" s="519"/>
    </row>
    <row r="16" spans="1:30" s="32" customFormat="1" ht="12" customHeight="1">
      <c r="A16" s="491" t="s">
        <v>88</v>
      </c>
      <c r="B16" s="492"/>
      <c r="C16" s="492"/>
      <c r="D16" s="492"/>
      <c r="E16" s="492"/>
      <c r="F16" s="492"/>
      <c r="G16" s="492"/>
      <c r="H16" s="492"/>
      <c r="I16" s="492"/>
      <c r="J16" s="492"/>
      <c r="K16" s="492"/>
      <c r="L16" s="492"/>
      <c r="M16" s="492"/>
      <c r="N16" s="517" t="s">
        <v>51</v>
      </c>
      <c r="O16" s="574"/>
      <c r="P16" s="491" t="s">
        <v>89</v>
      </c>
      <c r="Q16" s="492"/>
      <c r="R16" s="492"/>
      <c r="S16" s="492"/>
      <c r="T16" s="492"/>
      <c r="U16" s="492"/>
      <c r="V16" s="492"/>
      <c r="W16" s="492"/>
      <c r="X16" s="492"/>
      <c r="Y16" s="120" t="s">
        <v>51</v>
      </c>
      <c r="AC16" s="32" t="s">
        <v>537</v>
      </c>
      <c r="AD16" s="78"/>
    </row>
    <row r="17" spans="1:29" s="15" customFormat="1" ht="12" customHeight="1">
      <c r="A17" s="340" t="s">
        <v>87</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AC17" s="37" t="s">
        <v>542</v>
      </c>
    </row>
    <row r="18" spans="1:25" s="37" customFormat="1" ht="10.5" customHeight="1">
      <c r="A18" s="433" t="s">
        <v>318</v>
      </c>
      <c r="B18" s="367"/>
      <c r="C18" s="367"/>
      <c r="D18" s="367"/>
      <c r="E18" s="367"/>
      <c r="F18" s="367"/>
      <c r="G18" s="367"/>
      <c r="H18" s="367"/>
      <c r="I18" s="29" t="s">
        <v>51</v>
      </c>
      <c r="J18" s="480" t="s">
        <v>317</v>
      </c>
      <c r="K18" s="367"/>
      <c r="L18" s="367"/>
      <c r="M18" s="367"/>
      <c r="N18" s="367"/>
      <c r="O18" s="367"/>
      <c r="P18" s="367"/>
      <c r="Q18" s="454" t="s">
        <v>51</v>
      </c>
      <c r="R18" s="483"/>
      <c r="S18" s="478" t="s">
        <v>316</v>
      </c>
      <c r="T18" s="479"/>
      <c r="U18" s="479"/>
      <c r="V18" s="479"/>
      <c r="W18" s="479"/>
      <c r="X18" s="479"/>
      <c r="Y18" s="29" t="s">
        <v>51</v>
      </c>
    </row>
    <row r="19" spans="1:30" s="37" customFormat="1" ht="3" customHeight="1">
      <c r="A19" s="48"/>
      <c r="B19" s="48"/>
      <c r="C19" s="48"/>
      <c r="D19" s="48"/>
      <c r="E19" s="48"/>
      <c r="F19" s="48"/>
      <c r="G19" s="48"/>
      <c r="H19" s="48"/>
      <c r="I19" s="48"/>
      <c r="J19" s="48"/>
      <c r="K19" s="48"/>
      <c r="L19" s="49"/>
      <c r="M19" s="8"/>
      <c r="N19" s="41"/>
      <c r="O19" s="45"/>
      <c r="P19" s="45"/>
      <c r="Q19" s="45"/>
      <c r="R19" s="45"/>
      <c r="S19" s="45"/>
      <c r="T19" s="45"/>
      <c r="U19" s="45"/>
      <c r="V19" s="45"/>
      <c r="W19" s="45"/>
      <c r="X19" s="45"/>
      <c r="Y19" s="47"/>
      <c r="AC19" s="44"/>
      <c r="AD19" s="44"/>
    </row>
    <row r="20" spans="1:30" s="37" customFormat="1" ht="12" customHeight="1">
      <c r="A20" s="402" t="s">
        <v>40</v>
      </c>
      <c r="B20" s="340"/>
      <c r="C20" s="340"/>
      <c r="D20" s="340"/>
      <c r="E20" s="340"/>
      <c r="F20" s="509" t="s">
        <v>43</v>
      </c>
      <c r="G20" s="509"/>
      <c r="H20" s="35" t="s">
        <v>44</v>
      </c>
      <c r="I20" s="509" t="s">
        <v>45</v>
      </c>
      <c r="J20" s="509"/>
      <c r="K20" s="509" t="s">
        <v>46</v>
      </c>
      <c r="L20" s="509"/>
      <c r="M20" s="509" t="s">
        <v>48</v>
      </c>
      <c r="N20" s="509"/>
      <c r="O20" s="33"/>
      <c r="P20" s="34"/>
      <c r="Q20" s="34"/>
      <c r="R20" s="402" t="s">
        <v>95</v>
      </c>
      <c r="S20" s="340"/>
      <c r="T20" s="340"/>
      <c r="U20" s="340"/>
      <c r="V20" s="340"/>
      <c r="W20" s="340"/>
      <c r="X20" s="35" t="s">
        <v>84</v>
      </c>
      <c r="Y20" s="110" t="s">
        <v>39</v>
      </c>
      <c r="AC20" s="44"/>
      <c r="AD20" s="44"/>
    </row>
    <row r="21" spans="1:30" s="37" customFormat="1" ht="10.5" customHeight="1">
      <c r="A21" s="333" t="s">
        <v>296</v>
      </c>
      <c r="B21" s="403"/>
      <c r="C21" s="403"/>
      <c r="D21" s="403"/>
      <c r="E21" s="403"/>
      <c r="F21" s="454"/>
      <c r="G21" s="508"/>
      <c r="H21" s="50"/>
      <c r="I21" s="503"/>
      <c r="J21" s="508"/>
      <c r="K21" s="503"/>
      <c r="L21" s="508"/>
      <c r="M21" s="503"/>
      <c r="N21" s="504"/>
      <c r="O21" s="15"/>
      <c r="P21" s="52"/>
      <c r="Q21" s="52"/>
      <c r="R21" s="477" t="s">
        <v>194</v>
      </c>
      <c r="S21" s="366"/>
      <c r="T21" s="366"/>
      <c r="U21" s="366"/>
      <c r="V21" s="366"/>
      <c r="W21" s="366"/>
      <c r="X21" s="577" t="s">
        <v>200</v>
      </c>
      <c r="Y21" s="578"/>
      <c r="AA21" s="14" t="s">
        <v>53</v>
      </c>
      <c r="AC21" s="44"/>
      <c r="AD21" s="44"/>
    </row>
    <row r="22" spans="1:30" s="37" customFormat="1" ht="10.5" customHeight="1">
      <c r="A22" s="433" t="s">
        <v>50</v>
      </c>
      <c r="B22" s="434"/>
      <c r="C22" s="434"/>
      <c r="D22" s="434"/>
      <c r="E22" s="434"/>
      <c r="F22" s="482">
        <v>0</v>
      </c>
      <c r="G22" s="523"/>
      <c r="H22" s="54">
        <v>0</v>
      </c>
      <c r="I22" s="481">
        <v>0</v>
      </c>
      <c r="J22" s="523"/>
      <c r="K22" s="481">
        <v>0</v>
      </c>
      <c r="L22" s="523"/>
      <c r="M22" s="481">
        <v>0</v>
      </c>
      <c r="N22" s="520"/>
      <c r="R22" s="505" t="s">
        <v>34</v>
      </c>
      <c r="S22" s="366"/>
      <c r="T22" s="366"/>
      <c r="U22" s="366"/>
      <c r="V22" s="366"/>
      <c r="W22" s="505"/>
      <c r="X22" s="56" t="s">
        <v>51</v>
      </c>
      <c r="Y22" s="51">
        <v>0</v>
      </c>
      <c r="AA22" s="37" t="s">
        <v>54</v>
      </c>
      <c r="AC22" s="44"/>
      <c r="AD22" s="44"/>
    </row>
    <row r="23" spans="1:27" s="37" customFormat="1" ht="10.5" customHeight="1">
      <c r="A23" s="433" t="s">
        <v>297</v>
      </c>
      <c r="B23" s="434"/>
      <c r="C23" s="434"/>
      <c r="D23" s="434"/>
      <c r="E23" s="434"/>
      <c r="F23" s="482" t="s">
        <v>51</v>
      </c>
      <c r="G23" s="522"/>
      <c r="H23" s="54" t="s">
        <v>51</v>
      </c>
      <c r="I23" s="481" t="s">
        <v>51</v>
      </c>
      <c r="J23" s="482"/>
      <c r="K23" s="481" t="s">
        <v>51</v>
      </c>
      <c r="L23" s="482"/>
      <c r="M23" s="481" t="s">
        <v>51</v>
      </c>
      <c r="N23" s="482"/>
      <c r="R23" s="505" t="s">
        <v>428</v>
      </c>
      <c r="S23" s="366"/>
      <c r="T23" s="366"/>
      <c r="U23" s="366"/>
      <c r="V23" s="366"/>
      <c r="W23" s="505"/>
      <c r="X23" s="57" t="s">
        <v>51</v>
      </c>
      <c r="Y23" s="55">
        <v>0</v>
      </c>
      <c r="AA23" s="37" t="s">
        <v>55</v>
      </c>
    </row>
    <row r="24" spans="1:30" s="37" customFormat="1" ht="10.5" customHeight="1">
      <c r="A24" s="433" t="s">
        <v>298</v>
      </c>
      <c r="B24" s="434"/>
      <c r="C24" s="434"/>
      <c r="D24" s="434"/>
      <c r="E24" s="434"/>
      <c r="F24" s="482" t="s">
        <v>51</v>
      </c>
      <c r="G24" s="522"/>
      <c r="H24" s="54" t="s">
        <v>51</v>
      </c>
      <c r="I24" s="481" t="s">
        <v>51</v>
      </c>
      <c r="J24" s="482"/>
      <c r="K24" s="481" t="s">
        <v>51</v>
      </c>
      <c r="L24" s="482"/>
      <c r="M24" s="481" t="s">
        <v>51</v>
      </c>
      <c r="N24" s="482"/>
      <c r="R24" s="370" t="s">
        <v>427</v>
      </c>
      <c r="S24" s="370"/>
      <c r="T24" s="370"/>
      <c r="U24" s="370"/>
      <c r="V24" s="370"/>
      <c r="W24" s="370"/>
      <c r="X24" s="57" t="s">
        <v>51</v>
      </c>
      <c r="Y24" s="55">
        <v>0</v>
      </c>
      <c r="AA24" s="37" t="s">
        <v>56</v>
      </c>
      <c r="AC24" s="44"/>
      <c r="AD24" s="44"/>
    </row>
    <row r="25" spans="1:30" s="37" customFormat="1" ht="10.5" customHeight="1">
      <c r="A25" s="433" t="s">
        <v>299</v>
      </c>
      <c r="B25" s="434"/>
      <c r="C25" s="434"/>
      <c r="D25" s="434"/>
      <c r="E25" s="434"/>
      <c r="F25" s="482" t="s">
        <v>51</v>
      </c>
      <c r="G25" s="522"/>
      <c r="H25" s="54" t="s">
        <v>51</v>
      </c>
      <c r="I25" s="481" t="s">
        <v>51</v>
      </c>
      <c r="J25" s="482"/>
      <c r="K25" s="481" t="s">
        <v>51</v>
      </c>
      <c r="L25" s="482"/>
      <c r="M25" s="481" t="s">
        <v>51</v>
      </c>
      <c r="N25" s="482"/>
      <c r="R25" s="505" t="s">
        <v>35</v>
      </c>
      <c r="S25" s="505"/>
      <c r="T25" s="505"/>
      <c r="U25" s="505"/>
      <c r="V25" s="505"/>
      <c r="W25" s="505"/>
      <c r="X25" s="56" t="s">
        <v>51</v>
      </c>
      <c r="Y25" s="29">
        <v>0</v>
      </c>
      <c r="AA25" s="37" t="s">
        <v>57</v>
      </c>
      <c r="AB25" s="58" t="s">
        <v>51</v>
      </c>
      <c r="AC25" s="44"/>
      <c r="AD25" s="44"/>
    </row>
    <row r="26" spans="1:30" s="37" customFormat="1" ht="10.5" customHeight="1">
      <c r="A26" s="433" t="s">
        <v>300</v>
      </c>
      <c r="B26" s="434"/>
      <c r="C26" s="434"/>
      <c r="D26" s="434"/>
      <c r="E26" s="434"/>
      <c r="F26" s="482" t="s">
        <v>51</v>
      </c>
      <c r="G26" s="522"/>
      <c r="H26" s="54" t="s">
        <v>51</v>
      </c>
      <c r="I26" s="481" t="s">
        <v>51</v>
      </c>
      <c r="J26" s="482"/>
      <c r="K26" s="481" t="s">
        <v>51</v>
      </c>
      <c r="L26" s="482"/>
      <c r="M26" s="481" t="s">
        <v>51</v>
      </c>
      <c r="N26" s="482"/>
      <c r="R26" s="366" t="s">
        <v>104</v>
      </c>
      <c r="S26" s="366"/>
      <c r="T26" s="366"/>
      <c r="U26" s="366"/>
      <c r="V26" s="366"/>
      <c r="W26" s="366"/>
      <c r="X26" s="56" t="s">
        <v>51</v>
      </c>
      <c r="Y26" s="51">
        <v>0</v>
      </c>
      <c r="AA26" s="14" t="s">
        <v>58</v>
      </c>
      <c r="AB26" s="58" t="s">
        <v>24</v>
      </c>
      <c r="AC26" s="44"/>
      <c r="AD26" s="44"/>
    </row>
    <row r="27" spans="1:30" s="37" customFormat="1" ht="10.5" customHeight="1">
      <c r="A27" s="433" t="s">
        <v>301</v>
      </c>
      <c r="B27" s="434"/>
      <c r="C27" s="434"/>
      <c r="D27" s="434"/>
      <c r="E27" s="434"/>
      <c r="F27" s="573" t="s">
        <v>51</v>
      </c>
      <c r="G27" s="525"/>
      <c r="H27" s="59" t="s">
        <v>51</v>
      </c>
      <c r="I27" s="524" t="s">
        <v>51</v>
      </c>
      <c r="J27" s="525"/>
      <c r="K27" s="524" t="s">
        <v>51</v>
      </c>
      <c r="L27" s="525"/>
      <c r="M27" s="524" t="s">
        <v>51</v>
      </c>
      <c r="N27" s="526"/>
      <c r="R27" s="366" t="s">
        <v>90</v>
      </c>
      <c r="S27" s="366"/>
      <c r="T27" s="366"/>
      <c r="U27" s="366"/>
      <c r="V27" s="366"/>
      <c r="W27" s="366"/>
      <c r="X27" s="57" t="s">
        <v>51</v>
      </c>
      <c r="Y27" s="55">
        <v>0</v>
      </c>
      <c r="AA27" s="14" t="s">
        <v>59</v>
      </c>
      <c r="AB27" s="58" t="s">
        <v>105</v>
      </c>
      <c r="AC27" s="44"/>
      <c r="AD27" s="44"/>
    </row>
    <row r="28" spans="1:30" s="37" customFormat="1" ht="10.5" customHeight="1">
      <c r="A28" s="333" t="s">
        <v>302</v>
      </c>
      <c r="B28" s="403"/>
      <c r="C28" s="403"/>
      <c r="D28" s="403"/>
      <c r="E28" s="403"/>
      <c r="F28" s="482"/>
      <c r="G28" s="523"/>
      <c r="H28" s="54"/>
      <c r="I28" s="481"/>
      <c r="J28" s="523"/>
      <c r="K28" s="481"/>
      <c r="L28" s="523"/>
      <c r="M28" s="481"/>
      <c r="N28" s="520"/>
      <c r="O28" s="536"/>
      <c r="P28" s="398"/>
      <c r="Q28" s="398"/>
      <c r="R28" s="366" t="s">
        <v>237</v>
      </c>
      <c r="S28" s="366"/>
      <c r="T28" s="366"/>
      <c r="U28" s="366"/>
      <c r="V28" s="366"/>
      <c r="W28" s="366"/>
      <c r="X28" s="57" t="s">
        <v>51</v>
      </c>
      <c r="Y28" s="55">
        <v>0</v>
      </c>
      <c r="AA28" s="14" t="s">
        <v>60</v>
      </c>
      <c r="AB28" s="58" t="s">
        <v>106</v>
      </c>
      <c r="AC28" s="44"/>
      <c r="AD28" s="44"/>
    </row>
    <row r="29" spans="1:28" ht="10.5" customHeight="1">
      <c r="A29" s="333" t="s">
        <v>303</v>
      </c>
      <c r="B29" s="403"/>
      <c r="C29" s="403"/>
      <c r="D29" s="403"/>
      <c r="E29" s="403"/>
      <c r="F29" s="482"/>
      <c r="G29" s="523"/>
      <c r="H29" s="54"/>
      <c r="I29" s="481"/>
      <c r="J29" s="523"/>
      <c r="K29" s="481"/>
      <c r="L29" s="523"/>
      <c r="M29" s="481"/>
      <c r="N29" s="520"/>
      <c r="O29" s="398"/>
      <c r="P29" s="398"/>
      <c r="Q29" s="398"/>
      <c r="R29" s="505" t="s">
        <v>36</v>
      </c>
      <c r="S29" s="505"/>
      <c r="T29" s="505"/>
      <c r="U29" s="505"/>
      <c r="V29" s="505"/>
      <c r="W29" s="505"/>
      <c r="X29" s="57" t="s">
        <v>51</v>
      </c>
      <c r="Y29" s="55">
        <v>0</v>
      </c>
      <c r="AA29" s="14" t="s">
        <v>61</v>
      </c>
      <c r="AB29" s="58" t="s">
        <v>205</v>
      </c>
    </row>
    <row r="30" spans="1:28" ht="10.5" customHeight="1">
      <c r="A30" s="333" t="s">
        <v>304</v>
      </c>
      <c r="B30" s="403"/>
      <c r="C30" s="403"/>
      <c r="D30" s="403"/>
      <c r="E30" s="403"/>
      <c r="F30" s="482"/>
      <c r="G30" s="523"/>
      <c r="H30" s="54"/>
      <c r="I30" s="481"/>
      <c r="J30" s="523"/>
      <c r="K30" s="481"/>
      <c r="L30" s="523"/>
      <c r="M30" s="481"/>
      <c r="N30" s="520"/>
      <c r="O30" s="398"/>
      <c r="P30" s="398"/>
      <c r="Q30" s="398"/>
      <c r="R30" s="111" t="s">
        <v>96</v>
      </c>
      <c r="S30" s="112"/>
      <c r="T30" s="112"/>
      <c r="U30" s="112"/>
      <c r="V30" s="112"/>
      <c r="W30" s="113" t="s">
        <v>231</v>
      </c>
      <c r="X30" s="114" t="s">
        <v>39</v>
      </c>
      <c r="Y30" s="115" t="s">
        <v>41</v>
      </c>
      <c r="AA30" s="14" t="s">
        <v>62</v>
      </c>
      <c r="AB30" s="58" t="s">
        <v>204</v>
      </c>
    </row>
    <row r="31" spans="1:30" s="37" customFormat="1" ht="10.5" customHeight="1">
      <c r="A31" s="433" t="s">
        <v>305</v>
      </c>
      <c r="B31" s="433"/>
      <c r="C31" s="433"/>
      <c r="D31" s="433"/>
      <c r="E31" s="535"/>
      <c r="F31" s="482" t="s">
        <v>51</v>
      </c>
      <c r="G31" s="522"/>
      <c r="H31" s="54" t="s">
        <v>51</v>
      </c>
      <c r="I31" s="481" t="s">
        <v>51</v>
      </c>
      <c r="J31" s="482"/>
      <c r="K31" s="481" t="s">
        <v>51</v>
      </c>
      <c r="L31" s="482"/>
      <c r="M31" s="481" t="s">
        <v>51</v>
      </c>
      <c r="N31" s="482"/>
      <c r="O31" s="399"/>
      <c r="P31" s="399"/>
      <c r="Q31" s="399"/>
      <c r="R31" s="366" t="s">
        <v>14</v>
      </c>
      <c r="S31" s="366"/>
      <c r="T31" s="366"/>
      <c r="U31" s="366"/>
      <c r="V31" s="366"/>
      <c r="W31" s="366"/>
      <c r="X31" s="133">
        <v>0</v>
      </c>
      <c r="Y31" s="51" t="s">
        <v>51</v>
      </c>
      <c r="AA31" s="14" t="s">
        <v>63</v>
      </c>
      <c r="AB31" s="58" t="s">
        <v>206</v>
      </c>
      <c r="AC31" s="44"/>
      <c r="AD31" s="44"/>
    </row>
    <row r="32" spans="1:30" s="37" customFormat="1" ht="11.25" customHeight="1">
      <c r="A32" s="484" t="s">
        <v>290</v>
      </c>
      <c r="B32" s="484"/>
      <c r="C32" s="484"/>
      <c r="D32" s="484"/>
      <c r="E32" s="484"/>
      <c r="F32" s="484"/>
      <c r="G32" s="484"/>
      <c r="H32" s="484"/>
      <c r="I32" s="484"/>
      <c r="J32" s="484"/>
      <c r="K32" s="484"/>
      <c r="L32" s="484"/>
      <c r="M32" s="484"/>
      <c r="N32" s="484"/>
      <c r="O32" s="485"/>
      <c r="P32" s="485"/>
      <c r="Q32" s="485"/>
      <c r="R32" s="477" t="s">
        <v>235</v>
      </c>
      <c r="S32" s="477"/>
      <c r="T32" s="477"/>
      <c r="U32" s="477"/>
      <c r="V32" s="477"/>
      <c r="W32" s="477"/>
      <c r="X32" s="133">
        <v>0</v>
      </c>
      <c r="Y32" s="51" t="s">
        <v>51</v>
      </c>
      <c r="AA32" s="14" t="s">
        <v>64</v>
      </c>
      <c r="AB32" s="58" t="s">
        <v>207</v>
      </c>
      <c r="AC32" s="44"/>
      <c r="AD32" s="44"/>
    </row>
    <row r="33" spans="1:30" s="37" customFormat="1" ht="3" customHeight="1" hidden="1">
      <c r="A33" s="14"/>
      <c r="B33" s="15"/>
      <c r="C33" s="15"/>
      <c r="D33" s="15"/>
      <c r="E33" s="15"/>
      <c r="F33" s="15"/>
      <c r="G33" s="15"/>
      <c r="H33" s="15"/>
      <c r="I33" s="15"/>
      <c r="J33" s="15"/>
      <c r="K33" s="15"/>
      <c r="L33" s="15"/>
      <c r="M33" s="15"/>
      <c r="N33" s="15"/>
      <c r="O33" s="15"/>
      <c r="P33" s="15"/>
      <c r="Q33" s="15"/>
      <c r="R33" s="15"/>
      <c r="S33" s="15"/>
      <c r="T33" s="15"/>
      <c r="U33" s="15"/>
      <c r="V33" s="15"/>
      <c r="W33" s="15"/>
      <c r="X33" s="135"/>
      <c r="Y33" s="15"/>
      <c r="AA33" s="37" t="s">
        <v>65</v>
      </c>
      <c r="AC33" s="44"/>
      <c r="AD33" s="44"/>
    </row>
    <row r="34" spans="1:30" s="37" customFormat="1" ht="11.25" customHeight="1">
      <c r="A34" s="402" t="s">
        <v>94</v>
      </c>
      <c r="B34" s="340"/>
      <c r="C34" s="340"/>
      <c r="D34" s="340"/>
      <c r="E34" s="340"/>
      <c r="F34" s="340"/>
      <c r="G34" s="340"/>
      <c r="H34" s="340"/>
      <c r="I34" s="579" t="s">
        <v>97</v>
      </c>
      <c r="J34" s="579"/>
      <c r="K34" s="579"/>
      <c r="L34" s="579"/>
      <c r="M34" s="579"/>
      <c r="N34" s="576"/>
      <c r="O34" s="340"/>
      <c r="P34" s="340"/>
      <c r="Q34" s="340"/>
      <c r="R34" s="477" t="s">
        <v>42</v>
      </c>
      <c r="S34" s="369"/>
      <c r="T34" s="369"/>
      <c r="U34" s="369"/>
      <c r="V34" s="369"/>
      <c r="W34" s="369"/>
      <c r="X34" s="133">
        <v>0</v>
      </c>
      <c r="Y34" s="51" t="s">
        <v>51</v>
      </c>
      <c r="AA34" s="14" t="s">
        <v>66</v>
      </c>
      <c r="AC34" s="44"/>
      <c r="AD34" s="44"/>
    </row>
    <row r="35" spans="1:28" ht="10.5" customHeight="1">
      <c r="A35" s="369" t="s">
        <v>311</v>
      </c>
      <c r="B35" s="369"/>
      <c r="C35" s="369"/>
      <c r="D35" s="369"/>
      <c r="E35" s="366"/>
      <c r="F35" s="366"/>
      <c r="G35" s="403"/>
      <c r="H35" s="29">
        <v>0</v>
      </c>
      <c r="I35" s="477" t="s">
        <v>100</v>
      </c>
      <c r="J35" s="477"/>
      <c r="K35" s="477"/>
      <c r="L35" s="366"/>
      <c r="M35" s="366"/>
      <c r="N35" s="366"/>
      <c r="O35" s="366"/>
      <c r="P35" s="454" t="s">
        <v>51</v>
      </c>
      <c r="Q35" s="454"/>
      <c r="R35" s="366" t="s">
        <v>37</v>
      </c>
      <c r="S35" s="366"/>
      <c r="T35" s="366"/>
      <c r="U35" s="366"/>
      <c r="V35" s="366"/>
      <c r="W35" s="53"/>
      <c r="X35" s="133">
        <v>0</v>
      </c>
      <c r="Y35" s="51" t="s">
        <v>51</v>
      </c>
      <c r="AA35" s="14" t="s">
        <v>67</v>
      </c>
      <c r="AB35" s="15"/>
    </row>
    <row r="36" spans="1:28" ht="10.5" customHeight="1">
      <c r="A36" s="366" t="s">
        <v>291</v>
      </c>
      <c r="B36" s="366"/>
      <c r="C36" s="366"/>
      <c r="D36" s="366"/>
      <c r="E36" s="366"/>
      <c r="F36" s="366"/>
      <c r="G36" s="366"/>
      <c r="H36" s="60" t="s">
        <v>51</v>
      </c>
      <c r="I36" s="366" t="s">
        <v>294</v>
      </c>
      <c r="J36" s="366"/>
      <c r="K36" s="366"/>
      <c r="L36" s="366"/>
      <c r="M36" s="366"/>
      <c r="N36" s="366"/>
      <c r="O36" s="366"/>
      <c r="P36" s="454" t="s">
        <v>51</v>
      </c>
      <c r="Q36" s="454"/>
      <c r="R36" s="66" t="s">
        <v>315</v>
      </c>
      <c r="S36" s="39"/>
      <c r="T36" s="39"/>
      <c r="U36" s="39"/>
      <c r="V36" s="39"/>
      <c r="W36" s="56" t="s">
        <v>51</v>
      </c>
      <c r="X36" s="133">
        <v>0</v>
      </c>
      <c r="Y36" s="51" t="s">
        <v>51</v>
      </c>
      <c r="AA36" s="37" t="s">
        <v>68</v>
      </c>
      <c r="AB36" s="37"/>
    </row>
    <row r="37" spans="1:30" s="31" customFormat="1" ht="10.5" customHeight="1">
      <c r="A37" s="366" t="s">
        <v>292</v>
      </c>
      <c r="B37" s="366"/>
      <c r="C37" s="366"/>
      <c r="D37" s="366"/>
      <c r="E37" s="366"/>
      <c r="F37" s="366"/>
      <c r="G37" s="366"/>
      <c r="H37" s="60" t="s">
        <v>51</v>
      </c>
      <c r="I37" s="575" t="s">
        <v>319</v>
      </c>
      <c r="J37" s="484"/>
      <c r="K37" s="484"/>
      <c r="L37" s="484"/>
      <c r="M37" s="484"/>
      <c r="N37" s="484"/>
      <c r="O37" s="484"/>
      <c r="P37" s="454" t="s">
        <v>51</v>
      </c>
      <c r="Q37" s="454"/>
      <c r="R37" s="39" t="s">
        <v>313</v>
      </c>
      <c r="S37" s="39"/>
      <c r="T37" s="39"/>
      <c r="U37" s="39"/>
      <c r="V37" s="39"/>
      <c r="W37" s="56" t="s">
        <v>51</v>
      </c>
      <c r="X37" s="134">
        <v>0</v>
      </c>
      <c r="Y37" s="55" t="s">
        <v>51</v>
      </c>
      <c r="Z37" s="14"/>
      <c r="AA37" s="37" t="s">
        <v>69</v>
      </c>
      <c r="AB37" s="37" t="s">
        <v>51</v>
      </c>
      <c r="AC37" s="61"/>
      <c r="AD37" s="61"/>
    </row>
    <row r="38" spans="1:30" s="37" customFormat="1" ht="10.5" customHeight="1">
      <c r="A38" s="366" t="s">
        <v>295</v>
      </c>
      <c r="B38" s="366"/>
      <c r="C38" s="366"/>
      <c r="D38" s="366"/>
      <c r="E38" s="366"/>
      <c r="F38" s="366"/>
      <c r="G38" s="366"/>
      <c r="H38" s="60" t="s">
        <v>51</v>
      </c>
      <c r="I38" s="505" t="s">
        <v>307</v>
      </c>
      <c r="J38" s="403"/>
      <c r="K38" s="403"/>
      <c r="L38" s="403"/>
      <c r="M38" s="403"/>
      <c r="N38" s="403"/>
      <c r="O38" s="403"/>
      <c r="P38" s="454" t="s">
        <v>51</v>
      </c>
      <c r="Q38" s="454"/>
      <c r="R38" s="39" t="s">
        <v>314</v>
      </c>
      <c r="S38" s="28"/>
      <c r="T38" s="28"/>
      <c r="U38" s="28"/>
      <c r="V38" s="28"/>
      <c r="W38" s="56" t="s">
        <v>51</v>
      </c>
      <c r="X38" s="221">
        <v>0</v>
      </c>
      <c r="Y38" s="51" t="s">
        <v>51</v>
      </c>
      <c r="Z38" s="14"/>
      <c r="AA38" s="37" t="s">
        <v>70</v>
      </c>
      <c r="AB38" s="37" t="s">
        <v>52</v>
      </c>
      <c r="AC38" s="44"/>
      <c r="AD38" s="44"/>
    </row>
    <row r="39" spans="1:30" s="37" customFormat="1" ht="3"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4"/>
      <c r="AA39" s="37" t="s">
        <v>71</v>
      </c>
      <c r="AC39" s="44"/>
      <c r="AD39" s="44"/>
    </row>
    <row r="40" spans="1:28" s="31" customFormat="1" ht="10.5" customHeight="1">
      <c r="A40" s="543" t="s">
        <v>31</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AA40" s="37" t="s">
        <v>72</v>
      </c>
      <c r="AB40" s="37"/>
    </row>
    <row r="41" spans="1:28" ht="12.75">
      <c r="A41" s="104"/>
      <c r="B41" s="532" t="s">
        <v>308</v>
      </c>
      <c r="C41" s="533"/>
      <c r="D41" s="533"/>
      <c r="E41" s="533"/>
      <c r="F41" s="533"/>
      <c r="G41" s="534"/>
      <c r="H41" s="530" t="s">
        <v>2</v>
      </c>
      <c r="I41" s="531"/>
      <c r="J41" s="527" t="s">
        <v>1</v>
      </c>
      <c r="K41" s="528"/>
      <c r="L41" s="528"/>
      <c r="M41" s="528"/>
      <c r="N41" s="528"/>
      <c r="O41" s="528"/>
      <c r="P41" s="528"/>
      <c r="Q41" s="528"/>
      <c r="R41" s="528"/>
      <c r="S41" s="528"/>
      <c r="T41" s="528"/>
      <c r="U41" s="529"/>
      <c r="V41" s="537" t="s">
        <v>11</v>
      </c>
      <c r="W41" s="538"/>
      <c r="X41" s="538"/>
      <c r="Y41" s="538"/>
      <c r="AA41" s="37" t="s">
        <v>73</v>
      </c>
      <c r="AB41" s="37"/>
    </row>
    <row r="42" spans="1:28" ht="11.25" customHeight="1">
      <c r="A42" s="43"/>
      <c r="B42" s="566" t="s">
        <v>309</v>
      </c>
      <c r="C42" s="567"/>
      <c r="D42" s="567"/>
      <c r="E42" s="567"/>
      <c r="F42" s="567"/>
      <c r="G42" s="568"/>
      <c r="H42" s="139" t="s">
        <v>24</v>
      </c>
      <c r="I42" s="140" t="s">
        <v>23</v>
      </c>
      <c r="J42" s="146" t="s">
        <v>24</v>
      </c>
      <c r="K42" s="141" t="s">
        <v>23</v>
      </c>
      <c r="L42" s="163" t="s">
        <v>23</v>
      </c>
      <c r="M42" s="142" t="s">
        <v>22</v>
      </c>
      <c r="N42" s="143" t="s">
        <v>22</v>
      </c>
      <c r="O42" s="143" t="s">
        <v>22</v>
      </c>
      <c r="P42" s="143" t="s">
        <v>22</v>
      </c>
      <c r="Q42" s="141" t="s">
        <v>22</v>
      </c>
      <c r="R42" s="141" t="s">
        <v>22</v>
      </c>
      <c r="S42" s="141" t="s">
        <v>22</v>
      </c>
      <c r="T42" s="141" t="s">
        <v>22</v>
      </c>
      <c r="U42" s="144" t="s">
        <v>22</v>
      </c>
      <c r="V42" s="145" t="s">
        <v>22</v>
      </c>
      <c r="W42" s="146" t="s">
        <v>24</v>
      </c>
      <c r="X42" s="140" t="s">
        <v>23</v>
      </c>
      <c r="Y42" s="147" t="s">
        <v>23</v>
      </c>
      <c r="AA42" s="62" t="s">
        <v>74</v>
      </c>
      <c r="AB42" s="37"/>
    </row>
    <row r="43" spans="1:28" ht="54" customHeight="1">
      <c r="A43" s="37"/>
      <c r="B43" s="37"/>
      <c r="C43" s="37"/>
      <c r="D43" s="37"/>
      <c r="E43" s="37"/>
      <c r="F43" s="37"/>
      <c r="G43" s="37"/>
      <c r="H43" s="550" t="s">
        <v>17</v>
      </c>
      <c r="I43" s="544" t="s">
        <v>25</v>
      </c>
      <c r="J43" s="106" t="s">
        <v>384</v>
      </c>
      <c r="K43" s="88" t="s">
        <v>293</v>
      </c>
      <c r="L43" s="105" t="s">
        <v>26</v>
      </c>
      <c r="M43" s="87" t="s">
        <v>91</v>
      </c>
      <c r="N43" s="63" t="s">
        <v>19</v>
      </c>
      <c r="O43" s="64" t="s">
        <v>381</v>
      </c>
      <c r="P43" s="64" t="s">
        <v>382</v>
      </c>
      <c r="Q43" s="88" t="s">
        <v>20</v>
      </c>
      <c r="R43" s="89" t="s">
        <v>383</v>
      </c>
      <c r="S43" s="89" t="s">
        <v>85</v>
      </c>
      <c r="T43" s="89" t="s">
        <v>380</v>
      </c>
      <c r="U43" s="90" t="s">
        <v>379</v>
      </c>
      <c r="V43" s="91" t="s">
        <v>21</v>
      </c>
      <c r="W43" s="92" t="s">
        <v>201</v>
      </c>
      <c r="X43" s="93" t="s">
        <v>202</v>
      </c>
      <c r="Y43" s="539" t="s">
        <v>18</v>
      </c>
      <c r="AA43" s="37" t="s">
        <v>75</v>
      </c>
      <c r="AB43" s="37"/>
    </row>
    <row r="44" spans="1:28" ht="12.75">
      <c r="A44" s="65" t="s">
        <v>6</v>
      </c>
      <c r="B44" s="436" t="s">
        <v>16</v>
      </c>
      <c r="C44" s="436"/>
      <c r="D44" s="436"/>
      <c r="E44" s="436"/>
      <c r="F44" s="436"/>
      <c r="G44" s="580"/>
      <c r="H44" s="551"/>
      <c r="I44" s="545"/>
      <c r="J44" s="469" t="s">
        <v>310</v>
      </c>
      <c r="K44" s="470"/>
      <c r="L44" s="470"/>
      <c r="M44" s="470"/>
      <c r="N44" s="470"/>
      <c r="O44" s="470"/>
      <c r="P44" s="470"/>
      <c r="Q44" s="470"/>
      <c r="R44" s="470"/>
      <c r="S44" s="470"/>
      <c r="T44" s="470"/>
      <c r="U44" s="471"/>
      <c r="V44" s="108" t="s">
        <v>163</v>
      </c>
      <c r="W44" s="469" t="s">
        <v>92</v>
      </c>
      <c r="X44" s="542"/>
      <c r="Y44" s="540"/>
      <c r="AA44" s="37" t="s">
        <v>76</v>
      </c>
      <c r="AB44" s="32" t="s">
        <v>200</v>
      </c>
    </row>
    <row r="45" spans="1:30" s="32" customFormat="1" ht="12">
      <c r="A45" s="94">
        <v>1</v>
      </c>
      <c r="B45" s="546"/>
      <c r="C45" s="547"/>
      <c r="D45" s="547"/>
      <c r="E45" s="547"/>
      <c r="F45" s="547"/>
      <c r="G45" s="548"/>
      <c r="H45" s="95">
        <v>0</v>
      </c>
      <c r="I45" s="96">
        <v>0</v>
      </c>
      <c r="J45" s="107"/>
      <c r="K45" s="97"/>
      <c r="L45" s="97"/>
      <c r="M45" s="97"/>
      <c r="N45" s="95"/>
      <c r="O45" s="99"/>
      <c r="P45" s="99"/>
      <c r="Q45" s="95"/>
      <c r="R45" s="95"/>
      <c r="S45" s="95"/>
      <c r="T45" s="95"/>
      <c r="U45" s="96"/>
      <c r="V45" s="98"/>
      <c r="W45" s="100">
        <v>0</v>
      </c>
      <c r="X45" s="101">
        <v>0</v>
      </c>
      <c r="Y45" s="102">
        <v>0</v>
      </c>
      <c r="AA45" s="103" t="s">
        <v>77</v>
      </c>
      <c r="AB45" s="32" t="s">
        <v>110</v>
      </c>
      <c r="AC45" s="78"/>
      <c r="AD45" s="78"/>
    </row>
    <row r="46" spans="1:30" s="32" customFormat="1" ht="12">
      <c r="A46" s="94">
        <f aca="true" t="shared" si="0" ref="A46:A59">SUM(A45)+1</f>
        <v>2</v>
      </c>
      <c r="B46" s="546"/>
      <c r="C46" s="547"/>
      <c r="D46" s="547"/>
      <c r="E46" s="547"/>
      <c r="F46" s="547"/>
      <c r="G46" s="548"/>
      <c r="H46" s="95">
        <v>0</v>
      </c>
      <c r="I46" s="96">
        <v>0</v>
      </c>
      <c r="J46" s="107"/>
      <c r="K46" s="97"/>
      <c r="L46" s="97"/>
      <c r="M46" s="97"/>
      <c r="N46" s="95"/>
      <c r="O46" s="99"/>
      <c r="P46" s="99"/>
      <c r="Q46" s="95"/>
      <c r="R46" s="95"/>
      <c r="S46" s="95"/>
      <c r="T46" s="95"/>
      <c r="U46" s="96"/>
      <c r="V46" s="98"/>
      <c r="W46" s="100">
        <v>0</v>
      </c>
      <c r="X46" s="101">
        <v>0</v>
      </c>
      <c r="Y46" s="102">
        <v>0</v>
      </c>
      <c r="AA46" s="32" t="s">
        <v>78</v>
      </c>
      <c r="AB46" s="32" t="s">
        <v>196</v>
      </c>
      <c r="AC46" s="78"/>
      <c r="AD46" s="78"/>
    </row>
    <row r="47" spans="1:30" s="32" customFormat="1" ht="12">
      <c r="A47" s="94">
        <f t="shared" si="0"/>
        <v>3</v>
      </c>
      <c r="B47" s="546"/>
      <c r="C47" s="547"/>
      <c r="D47" s="547"/>
      <c r="E47" s="547"/>
      <c r="F47" s="547"/>
      <c r="G47" s="548"/>
      <c r="H47" s="95">
        <v>0</v>
      </c>
      <c r="I47" s="96">
        <v>0</v>
      </c>
      <c r="J47" s="107"/>
      <c r="K47" s="97"/>
      <c r="L47" s="97"/>
      <c r="M47" s="97"/>
      <c r="N47" s="95"/>
      <c r="O47" s="99"/>
      <c r="P47" s="99"/>
      <c r="Q47" s="95"/>
      <c r="R47" s="95"/>
      <c r="S47" s="95"/>
      <c r="T47" s="95"/>
      <c r="U47" s="96"/>
      <c r="V47" s="98"/>
      <c r="W47" s="100">
        <v>0</v>
      </c>
      <c r="X47" s="101">
        <v>0</v>
      </c>
      <c r="Y47" s="102">
        <v>0</v>
      </c>
      <c r="AA47" s="32" t="s">
        <v>79</v>
      </c>
      <c r="AB47" s="32" t="s">
        <v>197</v>
      </c>
      <c r="AC47" s="78"/>
      <c r="AD47" s="78"/>
    </row>
    <row r="48" spans="1:30" s="32" customFormat="1" ht="12">
      <c r="A48" s="94">
        <f t="shared" si="0"/>
        <v>4</v>
      </c>
      <c r="B48" s="546"/>
      <c r="C48" s="547"/>
      <c r="D48" s="547"/>
      <c r="E48" s="547"/>
      <c r="F48" s="547"/>
      <c r="G48" s="548"/>
      <c r="H48" s="95">
        <v>0</v>
      </c>
      <c r="I48" s="96">
        <v>0</v>
      </c>
      <c r="J48" s="107"/>
      <c r="K48" s="97"/>
      <c r="L48" s="97"/>
      <c r="M48" s="97"/>
      <c r="N48" s="95"/>
      <c r="O48" s="99"/>
      <c r="P48" s="99"/>
      <c r="Q48" s="95"/>
      <c r="R48" s="95"/>
      <c r="S48" s="95"/>
      <c r="T48" s="95"/>
      <c r="U48" s="96"/>
      <c r="V48" s="98"/>
      <c r="W48" s="100">
        <v>0</v>
      </c>
      <c r="X48" s="101">
        <v>0</v>
      </c>
      <c r="Y48" s="102">
        <v>0</v>
      </c>
      <c r="AA48" s="32" t="s">
        <v>80</v>
      </c>
      <c r="AB48" s="46" t="s">
        <v>195</v>
      </c>
      <c r="AC48" s="78"/>
      <c r="AD48" s="78"/>
    </row>
    <row r="49" spans="1:30" s="32" customFormat="1" ht="12">
      <c r="A49" s="94">
        <f t="shared" si="0"/>
        <v>5</v>
      </c>
      <c r="B49" s="546"/>
      <c r="C49" s="547"/>
      <c r="D49" s="547"/>
      <c r="E49" s="547"/>
      <c r="F49" s="547"/>
      <c r="G49" s="548"/>
      <c r="H49" s="95">
        <v>0</v>
      </c>
      <c r="I49" s="96">
        <v>0</v>
      </c>
      <c r="J49" s="107"/>
      <c r="K49" s="97"/>
      <c r="L49" s="97"/>
      <c r="M49" s="97"/>
      <c r="N49" s="95"/>
      <c r="O49" s="99"/>
      <c r="P49" s="99"/>
      <c r="Q49" s="95"/>
      <c r="R49" s="95"/>
      <c r="S49" s="95"/>
      <c r="T49" s="95"/>
      <c r="U49" s="96"/>
      <c r="V49" s="98"/>
      <c r="W49" s="100">
        <v>0</v>
      </c>
      <c r="X49" s="101">
        <v>0</v>
      </c>
      <c r="Y49" s="102">
        <v>0</v>
      </c>
      <c r="AA49" s="32" t="s">
        <v>81</v>
      </c>
      <c r="AB49" s="32" t="s">
        <v>198</v>
      </c>
      <c r="AC49" s="78"/>
      <c r="AD49" s="78"/>
    </row>
    <row r="50" spans="1:30" s="32" customFormat="1" ht="12">
      <c r="A50" s="94">
        <f t="shared" si="0"/>
        <v>6</v>
      </c>
      <c r="B50" s="546"/>
      <c r="C50" s="547"/>
      <c r="D50" s="547"/>
      <c r="E50" s="547"/>
      <c r="F50" s="547"/>
      <c r="G50" s="548"/>
      <c r="H50" s="95">
        <v>0</v>
      </c>
      <c r="I50" s="96">
        <v>0</v>
      </c>
      <c r="J50" s="107"/>
      <c r="K50" s="97"/>
      <c r="L50" s="97"/>
      <c r="M50" s="97"/>
      <c r="N50" s="95"/>
      <c r="O50" s="99"/>
      <c r="P50" s="99"/>
      <c r="Q50" s="95"/>
      <c r="R50" s="95"/>
      <c r="S50" s="95"/>
      <c r="T50" s="95"/>
      <c r="U50" s="96"/>
      <c r="V50" s="98"/>
      <c r="W50" s="100">
        <v>0</v>
      </c>
      <c r="X50" s="101">
        <v>0</v>
      </c>
      <c r="Y50" s="102">
        <v>0</v>
      </c>
      <c r="AA50" s="32" t="s">
        <v>82</v>
      </c>
      <c r="AB50" s="32" t="s">
        <v>203</v>
      </c>
      <c r="AC50" s="78"/>
      <c r="AD50" s="78"/>
    </row>
    <row r="51" spans="1:30" s="32" customFormat="1" ht="12">
      <c r="A51" s="94">
        <f t="shared" si="0"/>
        <v>7</v>
      </c>
      <c r="B51" s="546"/>
      <c r="C51" s="547"/>
      <c r="D51" s="547"/>
      <c r="E51" s="547"/>
      <c r="F51" s="547"/>
      <c r="G51" s="548"/>
      <c r="H51" s="95">
        <v>0</v>
      </c>
      <c r="I51" s="96">
        <v>0</v>
      </c>
      <c r="J51" s="107"/>
      <c r="K51" s="97"/>
      <c r="L51" s="97"/>
      <c r="M51" s="97"/>
      <c r="N51" s="95"/>
      <c r="O51" s="99"/>
      <c r="P51" s="99"/>
      <c r="Q51" s="95"/>
      <c r="R51" s="95"/>
      <c r="S51" s="95"/>
      <c r="T51" s="95"/>
      <c r="U51" s="96"/>
      <c r="V51" s="98"/>
      <c r="W51" s="100">
        <v>0</v>
      </c>
      <c r="X51" s="101">
        <v>0</v>
      </c>
      <c r="Y51" s="102">
        <v>0</v>
      </c>
      <c r="AA51" s="32" t="s">
        <v>83</v>
      </c>
      <c r="AB51" s="32" t="s">
        <v>199</v>
      </c>
      <c r="AC51" s="78"/>
      <c r="AD51" s="78"/>
    </row>
    <row r="52" spans="1:30" s="32" customFormat="1" ht="12">
      <c r="A52" s="94">
        <f t="shared" si="0"/>
        <v>8</v>
      </c>
      <c r="B52" s="546"/>
      <c r="C52" s="547"/>
      <c r="D52" s="547"/>
      <c r="E52" s="547"/>
      <c r="F52" s="547"/>
      <c r="G52" s="548"/>
      <c r="H52" s="95">
        <v>0</v>
      </c>
      <c r="I52" s="96">
        <v>0</v>
      </c>
      <c r="J52" s="107"/>
      <c r="K52" s="97"/>
      <c r="L52" s="97"/>
      <c r="M52" s="97"/>
      <c r="N52" s="95"/>
      <c r="O52" s="99"/>
      <c r="P52" s="99"/>
      <c r="Q52" s="95"/>
      <c r="R52" s="95"/>
      <c r="S52" s="95"/>
      <c r="T52" s="95"/>
      <c r="U52" s="96"/>
      <c r="V52" s="98"/>
      <c r="W52" s="100">
        <v>0</v>
      </c>
      <c r="X52" s="101">
        <v>0</v>
      </c>
      <c r="Y52" s="102">
        <v>0</v>
      </c>
      <c r="AC52" s="78"/>
      <c r="AD52" s="78"/>
    </row>
    <row r="53" spans="1:30" s="32" customFormat="1" ht="12">
      <c r="A53" s="94">
        <f t="shared" si="0"/>
        <v>9</v>
      </c>
      <c r="B53" s="546"/>
      <c r="C53" s="547"/>
      <c r="D53" s="547"/>
      <c r="E53" s="547"/>
      <c r="F53" s="547"/>
      <c r="G53" s="548"/>
      <c r="H53" s="95">
        <v>0</v>
      </c>
      <c r="I53" s="96">
        <v>0</v>
      </c>
      <c r="J53" s="107"/>
      <c r="K53" s="97"/>
      <c r="L53" s="97"/>
      <c r="M53" s="97"/>
      <c r="N53" s="95"/>
      <c r="O53" s="99"/>
      <c r="P53" s="99"/>
      <c r="Q53" s="95"/>
      <c r="R53" s="95"/>
      <c r="S53" s="95"/>
      <c r="T53" s="95"/>
      <c r="U53" s="96"/>
      <c r="V53" s="98"/>
      <c r="W53" s="100">
        <v>0</v>
      </c>
      <c r="X53" s="101">
        <v>0</v>
      </c>
      <c r="Y53" s="102">
        <v>0</v>
      </c>
      <c r="AC53" s="78"/>
      <c r="AD53" s="78"/>
    </row>
    <row r="54" spans="1:30" s="32" customFormat="1" ht="12.75">
      <c r="A54" s="94">
        <f t="shared" si="0"/>
        <v>10</v>
      </c>
      <c r="B54" s="546"/>
      <c r="C54" s="569"/>
      <c r="D54" s="569"/>
      <c r="E54" s="569"/>
      <c r="F54" s="569"/>
      <c r="G54" s="570"/>
      <c r="H54" s="95">
        <v>0</v>
      </c>
      <c r="I54" s="96">
        <v>0</v>
      </c>
      <c r="J54" s="107"/>
      <c r="K54" s="97"/>
      <c r="L54" s="97"/>
      <c r="M54" s="97"/>
      <c r="N54" s="95"/>
      <c r="O54" s="99"/>
      <c r="P54" s="99"/>
      <c r="Q54" s="95"/>
      <c r="R54" s="95"/>
      <c r="S54" s="95"/>
      <c r="T54" s="95"/>
      <c r="U54" s="96"/>
      <c r="V54" s="98"/>
      <c r="W54" s="100">
        <v>0</v>
      </c>
      <c r="X54" s="101">
        <v>0</v>
      </c>
      <c r="Y54" s="102">
        <v>0</v>
      </c>
      <c r="AC54" s="78"/>
      <c r="AD54" s="78"/>
    </row>
    <row r="55" spans="1:30" s="32" customFormat="1" ht="12.75">
      <c r="A55" s="94">
        <f t="shared" si="0"/>
        <v>11</v>
      </c>
      <c r="B55" s="546"/>
      <c r="C55" s="569"/>
      <c r="D55" s="569"/>
      <c r="E55" s="569"/>
      <c r="F55" s="569"/>
      <c r="G55" s="570"/>
      <c r="H55" s="95">
        <v>0</v>
      </c>
      <c r="I55" s="96">
        <v>0</v>
      </c>
      <c r="J55" s="107"/>
      <c r="K55" s="97"/>
      <c r="L55" s="97"/>
      <c r="M55" s="97"/>
      <c r="N55" s="95"/>
      <c r="O55" s="99"/>
      <c r="P55" s="99"/>
      <c r="Q55" s="95"/>
      <c r="R55" s="95"/>
      <c r="S55" s="95"/>
      <c r="T55" s="95"/>
      <c r="U55" s="96"/>
      <c r="V55" s="98"/>
      <c r="W55" s="100">
        <v>0</v>
      </c>
      <c r="X55" s="101">
        <v>0</v>
      </c>
      <c r="Y55" s="102">
        <v>0</v>
      </c>
      <c r="AC55" s="78"/>
      <c r="AD55" s="78"/>
    </row>
    <row r="56" spans="1:30" s="32" customFormat="1" ht="12.75">
      <c r="A56" s="94">
        <f t="shared" si="0"/>
        <v>12</v>
      </c>
      <c r="B56" s="546"/>
      <c r="C56" s="569"/>
      <c r="D56" s="569"/>
      <c r="E56" s="569"/>
      <c r="F56" s="569"/>
      <c r="G56" s="570"/>
      <c r="H56" s="95">
        <v>0</v>
      </c>
      <c r="I56" s="96">
        <v>0</v>
      </c>
      <c r="J56" s="107"/>
      <c r="K56" s="97"/>
      <c r="L56" s="97"/>
      <c r="M56" s="97"/>
      <c r="N56" s="95"/>
      <c r="O56" s="99"/>
      <c r="P56" s="99"/>
      <c r="Q56" s="95"/>
      <c r="R56" s="95"/>
      <c r="S56" s="95"/>
      <c r="T56" s="95"/>
      <c r="U56" s="96"/>
      <c r="V56" s="98"/>
      <c r="W56" s="100">
        <v>0</v>
      </c>
      <c r="X56" s="101">
        <v>0</v>
      </c>
      <c r="Y56" s="102">
        <v>0</v>
      </c>
      <c r="AC56" s="78"/>
      <c r="AD56" s="78"/>
    </row>
    <row r="57" spans="1:30" s="32" customFormat="1" ht="12.75">
      <c r="A57" s="94">
        <f t="shared" si="0"/>
        <v>13</v>
      </c>
      <c r="B57" s="546"/>
      <c r="C57" s="569"/>
      <c r="D57" s="569"/>
      <c r="E57" s="569"/>
      <c r="F57" s="569"/>
      <c r="G57" s="570"/>
      <c r="H57" s="95">
        <v>0</v>
      </c>
      <c r="I57" s="96">
        <v>0</v>
      </c>
      <c r="J57" s="107"/>
      <c r="K57" s="97"/>
      <c r="L57" s="97"/>
      <c r="M57" s="97"/>
      <c r="N57" s="95"/>
      <c r="O57" s="99"/>
      <c r="P57" s="99"/>
      <c r="Q57" s="95"/>
      <c r="R57" s="95"/>
      <c r="S57" s="95"/>
      <c r="T57" s="95"/>
      <c r="U57" s="96"/>
      <c r="V57" s="98"/>
      <c r="W57" s="100">
        <v>0</v>
      </c>
      <c r="X57" s="101">
        <v>0</v>
      </c>
      <c r="Y57" s="102">
        <v>0</v>
      </c>
      <c r="AC57" s="78"/>
      <c r="AD57" s="78"/>
    </row>
    <row r="58" spans="1:30" s="32" customFormat="1" ht="12.75">
      <c r="A58" s="94">
        <f t="shared" si="0"/>
        <v>14</v>
      </c>
      <c r="B58" s="546"/>
      <c r="C58" s="569"/>
      <c r="D58" s="569"/>
      <c r="E58" s="569"/>
      <c r="F58" s="569"/>
      <c r="G58" s="570"/>
      <c r="H58" s="95">
        <v>0</v>
      </c>
      <c r="I58" s="96">
        <v>0</v>
      </c>
      <c r="J58" s="107"/>
      <c r="K58" s="97"/>
      <c r="L58" s="97"/>
      <c r="M58" s="97"/>
      <c r="N58" s="95"/>
      <c r="O58" s="99"/>
      <c r="P58" s="99"/>
      <c r="Q58" s="95"/>
      <c r="R58" s="95"/>
      <c r="S58" s="95"/>
      <c r="T58" s="95"/>
      <c r="U58" s="96"/>
      <c r="V58" s="98"/>
      <c r="W58" s="100">
        <v>0</v>
      </c>
      <c r="X58" s="101">
        <v>0</v>
      </c>
      <c r="Y58" s="102">
        <v>0</v>
      </c>
      <c r="AC58" s="78"/>
      <c r="AD58" s="78"/>
    </row>
    <row r="59" spans="1:30" s="32" customFormat="1" ht="12">
      <c r="A59" s="94">
        <f t="shared" si="0"/>
        <v>15</v>
      </c>
      <c r="B59" s="546"/>
      <c r="C59" s="547"/>
      <c r="D59" s="547"/>
      <c r="E59" s="547"/>
      <c r="F59" s="547"/>
      <c r="G59" s="548"/>
      <c r="H59" s="95">
        <v>0</v>
      </c>
      <c r="I59" s="96">
        <v>0</v>
      </c>
      <c r="J59" s="107"/>
      <c r="K59" s="97"/>
      <c r="L59" s="97"/>
      <c r="M59" s="97"/>
      <c r="N59" s="95"/>
      <c r="O59" s="99"/>
      <c r="P59" s="99"/>
      <c r="Q59" s="95"/>
      <c r="R59" s="95"/>
      <c r="S59" s="95"/>
      <c r="T59" s="95"/>
      <c r="U59" s="96"/>
      <c r="V59" s="98"/>
      <c r="W59" s="100">
        <v>0</v>
      </c>
      <c r="X59" s="101">
        <v>0</v>
      </c>
      <c r="Y59" s="102">
        <v>0</v>
      </c>
      <c r="AC59" s="78"/>
      <c r="AD59" s="78"/>
    </row>
    <row r="60" spans="1:30" s="68" customFormat="1" ht="13.5" customHeight="1">
      <c r="A60" s="67"/>
      <c r="B60" s="549" t="s">
        <v>47</v>
      </c>
      <c r="C60" s="549"/>
      <c r="D60" s="549"/>
      <c r="E60" s="549"/>
      <c r="F60" s="549"/>
      <c r="G60" s="549"/>
      <c r="H60" s="116">
        <f>SUM(H45:H59)</f>
        <v>0</v>
      </c>
      <c r="I60" s="165">
        <f>SUM(I45:I59)</f>
        <v>0</v>
      </c>
      <c r="J60" s="116">
        <f aca="true" t="shared" si="1" ref="J60:V60">COUNTIF(J45:J59,"x")</f>
        <v>0</v>
      </c>
      <c r="K60" s="165">
        <f t="shared" si="1"/>
        <v>0</v>
      </c>
      <c r="L60" s="165">
        <f t="shared" si="1"/>
        <v>0</v>
      </c>
      <c r="M60" s="118">
        <f t="shared" si="1"/>
        <v>0</v>
      </c>
      <c r="N60" s="119">
        <f t="shared" si="1"/>
        <v>0</v>
      </c>
      <c r="O60" s="119">
        <f t="shared" si="1"/>
        <v>0</v>
      </c>
      <c r="P60" s="119">
        <f t="shared" si="1"/>
        <v>0</v>
      </c>
      <c r="Q60" s="118">
        <f t="shared" si="1"/>
        <v>0</v>
      </c>
      <c r="R60" s="118">
        <f t="shared" si="1"/>
        <v>0</v>
      </c>
      <c r="S60" s="118">
        <f t="shared" si="1"/>
        <v>0</v>
      </c>
      <c r="T60" s="118">
        <f t="shared" si="1"/>
        <v>0</v>
      </c>
      <c r="U60" s="118">
        <f t="shared" si="1"/>
        <v>0</v>
      </c>
      <c r="V60" s="118">
        <f t="shared" si="1"/>
        <v>0</v>
      </c>
      <c r="W60" s="117">
        <f>SUM(W45:W59)</f>
        <v>0</v>
      </c>
      <c r="X60" s="164">
        <f>SUM(X45:X59)</f>
        <v>0</v>
      </c>
      <c r="Y60" s="164">
        <f>SUM(Y45:Y59)</f>
        <v>0</v>
      </c>
      <c r="AA60" s="69"/>
      <c r="AC60" s="70"/>
      <c r="AD60" s="70"/>
    </row>
    <row r="61" spans="1:25" ht="12.75" customHeight="1">
      <c r="A61" s="543" t="s">
        <v>3</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25" ht="12.75">
      <c r="A62" s="565" t="s">
        <v>98</v>
      </c>
      <c r="B62" s="493"/>
      <c r="C62" s="493"/>
      <c r="D62" s="493"/>
      <c r="E62" s="493"/>
      <c r="F62" s="493"/>
      <c r="G62" s="493"/>
      <c r="H62" s="541" t="s">
        <v>208</v>
      </c>
      <c r="I62" s="541"/>
      <c r="J62" s="541"/>
      <c r="K62" s="541"/>
      <c r="L62" s="541"/>
      <c r="M62" s="541"/>
      <c r="N62" s="541"/>
      <c r="O62" s="541"/>
      <c r="P62" s="541"/>
      <c r="Q62" s="541"/>
      <c r="R62" s="541"/>
      <c r="S62" s="541"/>
      <c r="T62" s="541"/>
      <c r="U62" s="541"/>
      <c r="V62" s="541"/>
      <c r="W62" s="541"/>
      <c r="X62" s="541"/>
      <c r="Y62" s="541"/>
    </row>
    <row r="63" spans="1:25" ht="147" customHeight="1">
      <c r="A63" s="56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row>
    <row r="64" spans="1:25" ht="12.75">
      <c r="A64" s="552" t="s">
        <v>99</v>
      </c>
      <c r="B64" s="402"/>
      <c r="C64" s="402"/>
      <c r="D64" s="402"/>
      <c r="E64" s="402"/>
      <c r="F64" s="402"/>
      <c r="G64" s="402"/>
      <c r="H64" s="553" t="s">
        <v>230</v>
      </c>
      <c r="I64" s="553"/>
      <c r="J64" s="553"/>
      <c r="K64" s="553"/>
      <c r="L64" s="553"/>
      <c r="M64" s="553"/>
      <c r="N64" s="553"/>
      <c r="O64" s="553"/>
      <c r="P64" s="553"/>
      <c r="Q64" s="553"/>
      <c r="R64" s="553"/>
      <c r="S64" s="553"/>
      <c r="T64" s="553"/>
      <c r="U64" s="553"/>
      <c r="V64" s="553"/>
      <c r="W64" s="553"/>
      <c r="X64" s="553"/>
      <c r="Y64" s="553"/>
    </row>
    <row r="65" spans="1:25" ht="13.5">
      <c r="A65" s="71">
        <f>A45</f>
        <v>1</v>
      </c>
      <c r="B65" s="571">
        <f>IF(B45="","",B45)</f>
      </c>
      <c r="C65" s="572"/>
      <c r="D65" s="572"/>
      <c r="E65" s="572"/>
      <c r="F65" s="572"/>
      <c r="G65" s="572"/>
      <c r="H65" s="72" t="s">
        <v>27</v>
      </c>
      <c r="I65" s="72"/>
      <c r="J65" s="561"/>
      <c r="K65" s="561"/>
      <c r="L65" s="561"/>
      <c r="M65" s="561"/>
      <c r="N65" s="561"/>
      <c r="O65" s="561"/>
      <c r="P65" s="561"/>
      <c r="Q65" s="562"/>
      <c r="R65" s="562"/>
      <c r="S65" s="556" t="s">
        <v>28</v>
      </c>
      <c r="T65" s="560"/>
      <c r="U65" s="558">
        <f>IF(H45="","",H45)</f>
        <v>0</v>
      </c>
      <c r="V65" s="559"/>
      <c r="W65" s="556" t="s">
        <v>30</v>
      </c>
      <c r="X65" s="557"/>
      <c r="Y65" s="73">
        <f>IF((W45="")*(X45=""),"",SUM(W45:X45))</f>
        <v>0</v>
      </c>
    </row>
    <row r="66" spans="1:25" ht="12.75">
      <c r="A66" s="74"/>
      <c r="B66" s="467" t="s">
        <v>29</v>
      </c>
      <c r="C66" s="467"/>
      <c r="D66" s="467"/>
      <c r="E66" s="467"/>
      <c r="F66" s="467"/>
      <c r="G66" s="467"/>
      <c r="H66" s="468"/>
      <c r="I66" s="468"/>
      <c r="J66" s="468"/>
      <c r="K66" s="468"/>
      <c r="L66" s="468"/>
      <c r="M66" s="468"/>
      <c r="N66" s="468"/>
      <c r="O66" s="468"/>
      <c r="P66" s="468"/>
      <c r="Q66" s="468"/>
      <c r="R66" s="468"/>
      <c r="S66" s="468"/>
      <c r="T66" s="468"/>
      <c r="U66" s="468"/>
      <c r="V66" s="468"/>
      <c r="W66" s="468"/>
      <c r="X66" s="468"/>
      <c r="Y66" s="468"/>
    </row>
    <row r="67" spans="1:25" ht="13.5">
      <c r="A67" s="75">
        <f>A46</f>
        <v>2</v>
      </c>
      <c r="B67" s="498">
        <f>IF(B46="","",B46)</f>
      </c>
      <c r="C67" s="499"/>
      <c r="D67" s="499"/>
      <c r="E67" s="499"/>
      <c r="F67" s="499"/>
      <c r="G67" s="499"/>
      <c r="H67" s="76" t="s">
        <v>27</v>
      </c>
      <c r="I67" s="76"/>
      <c r="J67" s="554"/>
      <c r="K67" s="554"/>
      <c r="L67" s="554"/>
      <c r="M67" s="554"/>
      <c r="N67" s="554"/>
      <c r="O67" s="554"/>
      <c r="P67" s="554"/>
      <c r="Q67" s="555"/>
      <c r="R67" s="555"/>
      <c r="S67" s="474" t="s">
        <v>28</v>
      </c>
      <c r="T67" s="500"/>
      <c r="U67" s="501">
        <f>IF(H46="","",H46)</f>
        <v>0</v>
      </c>
      <c r="V67" s="502"/>
      <c r="W67" s="474" t="s">
        <v>30</v>
      </c>
      <c r="X67" s="345"/>
      <c r="Y67" s="77">
        <f>IF((W46="")*(X46=""),"",SUM(W46:X46))</f>
        <v>0</v>
      </c>
    </row>
    <row r="68" spans="1:25" ht="12.75">
      <c r="A68" s="74"/>
      <c r="B68" s="467" t="s">
        <v>29</v>
      </c>
      <c r="C68" s="467"/>
      <c r="D68" s="467"/>
      <c r="E68" s="467"/>
      <c r="F68" s="467"/>
      <c r="G68" s="467"/>
      <c r="H68" s="468"/>
      <c r="I68" s="468"/>
      <c r="J68" s="468"/>
      <c r="K68" s="468"/>
      <c r="L68" s="468"/>
      <c r="M68" s="468"/>
      <c r="N68" s="468"/>
      <c r="O68" s="468"/>
      <c r="P68" s="468"/>
      <c r="Q68" s="468"/>
      <c r="R68" s="468"/>
      <c r="S68" s="468"/>
      <c r="T68" s="468"/>
      <c r="U68" s="468"/>
      <c r="V68" s="468"/>
      <c r="W68" s="468"/>
      <c r="X68" s="468"/>
      <c r="Y68" s="468"/>
    </row>
    <row r="69" spans="1:25" ht="13.5">
      <c r="A69" s="75">
        <f>A47</f>
        <v>3</v>
      </c>
      <c r="B69" s="498">
        <f>IF(B47="","",B47)</f>
      </c>
      <c r="C69" s="499"/>
      <c r="D69" s="499"/>
      <c r="E69" s="499"/>
      <c r="F69" s="499"/>
      <c r="G69" s="499"/>
      <c r="H69" s="76" t="s">
        <v>27</v>
      </c>
      <c r="I69" s="76"/>
      <c r="J69" s="554"/>
      <c r="K69" s="554"/>
      <c r="L69" s="554"/>
      <c r="M69" s="554"/>
      <c r="N69" s="554"/>
      <c r="O69" s="554"/>
      <c r="P69" s="554"/>
      <c r="Q69" s="555"/>
      <c r="R69" s="555"/>
      <c r="S69" s="474" t="s">
        <v>28</v>
      </c>
      <c r="T69" s="500"/>
      <c r="U69" s="501">
        <f>IF(H47="","",H47)</f>
        <v>0</v>
      </c>
      <c r="V69" s="502"/>
      <c r="W69" s="474" t="s">
        <v>30</v>
      </c>
      <c r="X69" s="345"/>
      <c r="Y69" s="77">
        <f>IF((W47="")*(X47=""),"",SUM(W47:X47))</f>
        <v>0</v>
      </c>
    </row>
    <row r="70" spans="1:25" ht="12.75">
      <c r="A70" s="74"/>
      <c r="B70" s="467" t="s">
        <v>29</v>
      </c>
      <c r="C70" s="467"/>
      <c r="D70" s="467"/>
      <c r="E70" s="467"/>
      <c r="F70" s="467"/>
      <c r="G70" s="467"/>
      <c r="H70" s="468"/>
      <c r="I70" s="468"/>
      <c r="J70" s="468"/>
      <c r="K70" s="468"/>
      <c r="L70" s="468"/>
      <c r="M70" s="468"/>
      <c r="N70" s="468"/>
      <c r="O70" s="468"/>
      <c r="P70" s="468"/>
      <c r="Q70" s="468"/>
      <c r="R70" s="468"/>
      <c r="S70" s="468"/>
      <c r="T70" s="468"/>
      <c r="U70" s="468"/>
      <c r="V70" s="468"/>
      <c r="W70" s="468"/>
      <c r="X70" s="468"/>
      <c r="Y70" s="468"/>
    </row>
    <row r="71" spans="1:25" ht="13.5">
      <c r="A71" s="75">
        <f>A48</f>
        <v>4</v>
      </c>
      <c r="B71" s="498">
        <f>IF(B48="","",B48)</f>
      </c>
      <c r="C71" s="499"/>
      <c r="D71" s="499"/>
      <c r="E71" s="499"/>
      <c r="F71" s="499"/>
      <c r="G71" s="499"/>
      <c r="H71" s="76" t="s">
        <v>27</v>
      </c>
      <c r="I71" s="76"/>
      <c r="J71" s="472"/>
      <c r="K71" s="472"/>
      <c r="L71" s="472"/>
      <c r="M71" s="472"/>
      <c r="N71" s="472"/>
      <c r="O71" s="472"/>
      <c r="P71" s="472"/>
      <c r="Q71" s="473"/>
      <c r="R71" s="473"/>
      <c r="S71" s="474" t="s">
        <v>28</v>
      </c>
      <c r="T71" s="500"/>
      <c r="U71" s="501">
        <f>IF(H48="","",H48)</f>
        <v>0</v>
      </c>
      <c r="V71" s="502"/>
      <c r="W71" s="474" t="s">
        <v>30</v>
      </c>
      <c r="X71" s="345"/>
      <c r="Y71" s="77">
        <f>IF((W48="")*(X48=""),"",SUM(W48:X48))</f>
        <v>0</v>
      </c>
    </row>
    <row r="72" spans="1:25" ht="12.75">
      <c r="A72" s="74"/>
      <c r="B72" s="467" t="s">
        <v>29</v>
      </c>
      <c r="C72" s="467"/>
      <c r="D72" s="467"/>
      <c r="E72" s="467"/>
      <c r="F72" s="467"/>
      <c r="G72" s="467"/>
      <c r="H72" s="468"/>
      <c r="I72" s="468"/>
      <c r="J72" s="468"/>
      <c r="K72" s="468"/>
      <c r="L72" s="468"/>
      <c r="M72" s="468"/>
      <c r="N72" s="468"/>
      <c r="O72" s="468"/>
      <c r="P72" s="468"/>
      <c r="Q72" s="468"/>
      <c r="R72" s="468"/>
      <c r="S72" s="468"/>
      <c r="T72" s="468"/>
      <c r="U72" s="468"/>
      <c r="V72" s="468"/>
      <c r="W72" s="468"/>
      <c r="X72" s="468"/>
      <c r="Y72" s="468"/>
    </row>
    <row r="73" spans="1:25" ht="13.5">
      <c r="A73" s="75">
        <f>A49</f>
        <v>5</v>
      </c>
      <c r="B73" s="498">
        <f>IF(B49="","",B49)</f>
      </c>
      <c r="C73" s="499"/>
      <c r="D73" s="499"/>
      <c r="E73" s="499"/>
      <c r="F73" s="499"/>
      <c r="G73" s="499"/>
      <c r="H73" s="76" t="s">
        <v>27</v>
      </c>
      <c r="I73" s="76"/>
      <c r="J73" s="472"/>
      <c r="K73" s="472"/>
      <c r="L73" s="472"/>
      <c r="M73" s="472"/>
      <c r="N73" s="472"/>
      <c r="O73" s="472"/>
      <c r="P73" s="472"/>
      <c r="Q73" s="473"/>
      <c r="R73" s="473"/>
      <c r="S73" s="474" t="s">
        <v>28</v>
      </c>
      <c r="T73" s="500"/>
      <c r="U73" s="501">
        <f>IF(H49="","",H49)</f>
        <v>0</v>
      </c>
      <c r="V73" s="502"/>
      <c r="W73" s="474" t="s">
        <v>30</v>
      </c>
      <c r="X73" s="345"/>
      <c r="Y73" s="77">
        <f>IF((W49="")*(X49=""),"",SUM(W49:X49))</f>
        <v>0</v>
      </c>
    </row>
    <row r="74" spans="1:25" ht="12.75">
      <c r="A74" s="74"/>
      <c r="B74" s="467" t="s">
        <v>29</v>
      </c>
      <c r="C74" s="467"/>
      <c r="D74" s="467"/>
      <c r="E74" s="467"/>
      <c r="F74" s="467"/>
      <c r="G74" s="467"/>
      <c r="H74" s="468"/>
      <c r="I74" s="468"/>
      <c r="J74" s="468"/>
      <c r="K74" s="468"/>
      <c r="L74" s="468"/>
      <c r="M74" s="468"/>
      <c r="N74" s="468"/>
      <c r="O74" s="468"/>
      <c r="P74" s="468"/>
      <c r="Q74" s="468"/>
      <c r="R74" s="468"/>
      <c r="S74" s="468"/>
      <c r="T74" s="468"/>
      <c r="U74" s="468"/>
      <c r="V74" s="468"/>
      <c r="W74" s="468"/>
      <c r="X74" s="468"/>
      <c r="Y74" s="468"/>
    </row>
    <row r="75" spans="1:25" ht="13.5">
      <c r="A75" s="75">
        <f>A50</f>
        <v>6</v>
      </c>
      <c r="B75" s="498">
        <f>IF(B50="","",B50)</f>
      </c>
      <c r="C75" s="499"/>
      <c r="D75" s="499"/>
      <c r="E75" s="499"/>
      <c r="F75" s="499"/>
      <c r="G75" s="499"/>
      <c r="H75" s="76" t="s">
        <v>27</v>
      </c>
      <c r="I75" s="76"/>
      <c r="J75" s="472"/>
      <c r="K75" s="472"/>
      <c r="L75" s="472"/>
      <c r="M75" s="472"/>
      <c r="N75" s="472"/>
      <c r="O75" s="472"/>
      <c r="P75" s="472"/>
      <c r="Q75" s="473"/>
      <c r="R75" s="473"/>
      <c r="S75" s="474" t="s">
        <v>28</v>
      </c>
      <c r="T75" s="500"/>
      <c r="U75" s="501">
        <f>IF(H50="","",H50)</f>
        <v>0</v>
      </c>
      <c r="V75" s="502"/>
      <c r="W75" s="474" t="s">
        <v>30</v>
      </c>
      <c r="X75" s="345"/>
      <c r="Y75" s="77">
        <f>IF((W50="")*(X50=""),"",SUM(W50:X50))</f>
        <v>0</v>
      </c>
    </row>
    <row r="76" spans="1:25" ht="12.75">
      <c r="A76" s="74"/>
      <c r="B76" s="467" t="s">
        <v>29</v>
      </c>
      <c r="C76" s="467"/>
      <c r="D76" s="467"/>
      <c r="E76" s="467"/>
      <c r="F76" s="467"/>
      <c r="G76" s="467"/>
      <c r="H76" s="468"/>
      <c r="I76" s="468"/>
      <c r="J76" s="468"/>
      <c r="K76" s="468"/>
      <c r="L76" s="468"/>
      <c r="M76" s="468"/>
      <c r="N76" s="468"/>
      <c r="O76" s="468"/>
      <c r="P76" s="468"/>
      <c r="Q76" s="468"/>
      <c r="R76" s="468"/>
      <c r="S76" s="468"/>
      <c r="T76" s="468"/>
      <c r="U76" s="468"/>
      <c r="V76" s="468"/>
      <c r="W76" s="468"/>
      <c r="X76" s="468"/>
      <c r="Y76" s="468"/>
    </row>
    <row r="77" spans="1:25" ht="13.5">
      <c r="A77" s="75">
        <f>A51</f>
        <v>7</v>
      </c>
      <c r="B77" s="498">
        <f>IF(B51="","",B51)</f>
      </c>
      <c r="C77" s="499"/>
      <c r="D77" s="499"/>
      <c r="E77" s="499"/>
      <c r="F77" s="499"/>
      <c r="G77" s="499"/>
      <c r="H77" s="76" t="s">
        <v>27</v>
      </c>
      <c r="I77" s="76"/>
      <c r="J77" s="472"/>
      <c r="K77" s="472"/>
      <c r="L77" s="472"/>
      <c r="M77" s="472"/>
      <c r="N77" s="472"/>
      <c r="O77" s="472"/>
      <c r="P77" s="472"/>
      <c r="Q77" s="473"/>
      <c r="R77" s="473"/>
      <c r="S77" s="474" t="s">
        <v>28</v>
      </c>
      <c r="T77" s="500"/>
      <c r="U77" s="501">
        <f>IF(H51="","",H51)</f>
        <v>0</v>
      </c>
      <c r="V77" s="502"/>
      <c r="W77" s="474" t="s">
        <v>30</v>
      </c>
      <c r="X77" s="345"/>
      <c r="Y77" s="77">
        <f>IF((W51="")*(X51=""),"",SUM(W51:X51))</f>
        <v>0</v>
      </c>
    </row>
    <row r="78" spans="1:25" ht="12.75">
      <c r="A78" s="74"/>
      <c r="B78" s="467" t="s">
        <v>29</v>
      </c>
      <c r="C78" s="467"/>
      <c r="D78" s="467"/>
      <c r="E78" s="467"/>
      <c r="F78" s="467"/>
      <c r="G78" s="467"/>
      <c r="H78" s="468"/>
      <c r="I78" s="468"/>
      <c r="J78" s="468"/>
      <c r="K78" s="468"/>
      <c r="L78" s="468"/>
      <c r="M78" s="468"/>
      <c r="N78" s="468"/>
      <c r="O78" s="468"/>
      <c r="P78" s="468"/>
      <c r="Q78" s="468"/>
      <c r="R78" s="468"/>
      <c r="S78" s="468"/>
      <c r="T78" s="468"/>
      <c r="U78" s="468"/>
      <c r="V78" s="468"/>
      <c r="W78" s="468"/>
      <c r="X78" s="468"/>
      <c r="Y78" s="468"/>
    </row>
    <row r="79" spans="1:25" ht="13.5">
      <c r="A79" s="75">
        <f>A52</f>
        <v>8</v>
      </c>
      <c r="B79" s="498">
        <f>IF(B52="","",B52)</f>
      </c>
      <c r="C79" s="499"/>
      <c r="D79" s="499"/>
      <c r="E79" s="499"/>
      <c r="F79" s="499"/>
      <c r="G79" s="499"/>
      <c r="H79" s="76" t="s">
        <v>27</v>
      </c>
      <c r="I79" s="76"/>
      <c r="J79" s="472"/>
      <c r="K79" s="472"/>
      <c r="L79" s="472"/>
      <c r="M79" s="472"/>
      <c r="N79" s="472"/>
      <c r="O79" s="472"/>
      <c r="P79" s="472"/>
      <c r="Q79" s="473"/>
      <c r="R79" s="473"/>
      <c r="S79" s="474" t="s">
        <v>28</v>
      </c>
      <c r="T79" s="500"/>
      <c r="U79" s="501">
        <f>IF(H52="","",H52)</f>
        <v>0</v>
      </c>
      <c r="V79" s="502"/>
      <c r="W79" s="474" t="s">
        <v>30</v>
      </c>
      <c r="X79" s="345"/>
      <c r="Y79" s="77">
        <f>IF((W52="")*(X52=""),"",SUM(W52:X52))</f>
        <v>0</v>
      </c>
    </row>
    <row r="80" spans="1:25" ht="12.75">
      <c r="A80" s="74"/>
      <c r="B80" s="467" t="s">
        <v>29</v>
      </c>
      <c r="C80" s="467"/>
      <c r="D80" s="467"/>
      <c r="E80" s="467"/>
      <c r="F80" s="467"/>
      <c r="G80" s="467"/>
      <c r="H80" s="468"/>
      <c r="I80" s="468"/>
      <c r="J80" s="468"/>
      <c r="K80" s="468"/>
      <c r="L80" s="468"/>
      <c r="M80" s="468"/>
      <c r="N80" s="468"/>
      <c r="O80" s="468"/>
      <c r="P80" s="468"/>
      <c r="Q80" s="468"/>
      <c r="R80" s="468"/>
      <c r="S80" s="468"/>
      <c r="T80" s="468"/>
      <c r="U80" s="468"/>
      <c r="V80" s="468"/>
      <c r="W80" s="468"/>
      <c r="X80" s="468"/>
      <c r="Y80" s="468"/>
    </row>
    <row r="81" spans="1:25" ht="13.5">
      <c r="A81" s="75">
        <f>A53</f>
        <v>9</v>
      </c>
      <c r="B81" s="498">
        <f>IF(B53="","",B53)</f>
      </c>
      <c r="C81" s="499"/>
      <c r="D81" s="499"/>
      <c r="E81" s="499"/>
      <c r="F81" s="499"/>
      <c r="G81" s="499"/>
      <c r="H81" s="76" t="s">
        <v>27</v>
      </c>
      <c r="I81" s="76"/>
      <c r="J81" s="472"/>
      <c r="K81" s="472"/>
      <c r="L81" s="472"/>
      <c r="M81" s="472"/>
      <c r="N81" s="472"/>
      <c r="O81" s="472"/>
      <c r="P81" s="472"/>
      <c r="Q81" s="473"/>
      <c r="R81" s="473"/>
      <c r="S81" s="474" t="s">
        <v>28</v>
      </c>
      <c r="T81" s="500"/>
      <c r="U81" s="501">
        <f>IF(H53="","",H53)</f>
        <v>0</v>
      </c>
      <c r="V81" s="502"/>
      <c r="W81" s="474" t="s">
        <v>30</v>
      </c>
      <c r="X81" s="345"/>
      <c r="Y81" s="77">
        <f>IF((W53="")*(X53=""),"",SUM(W53:X53))</f>
        <v>0</v>
      </c>
    </row>
    <row r="82" spans="1:25" ht="12.75">
      <c r="A82" s="74"/>
      <c r="B82" s="467" t="s">
        <v>29</v>
      </c>
      <c r="C82" s="467"/>
      <c r="D82" s="467"/>
      <c r="E82" s="467"/>
      <c r="F82" s="467"/>
      <c r="G82" s="467"/>
      <c r="H82" s="468"/>
      <c r="I82" s="468"/>
      <c r="J82" s="468"/>
      <c r="K82" s="468"/>
      <c r="L82" s="468"/>
      <c r="M82" s="468"/>
      <c r="N82" s="468"/>
      <c r="O82" s="468"/>
      <c r="P82" s="468"/>
      <c r="Q82" s="468"/>
      <c r="R82" s="468"/>
      <c r="S82" s="468"/>
      <c r="T82" s="468"/>
      <c r="U82" s="468"/>
      <c r="V82" s="468"/>
      <c r="W82" s="468"/>
      <c r="X82" s="468"/>
      <c r="Y82" s="468"/>
    </row>
    <row r="83" spans="1:25" ht="13.5">
      <c r="A83" s="75">
        <f>A54</f>
        <v>10</v>
      </c>
      <c r="B83" s="498">
        <f>IF(B54="","",B54)</f>
      </c>
      <c r="C83" s="499"/>
      <c r="D83" s="499"/>
      <c r="E83" s="499"/>
      <c r="F83" s="499"/>
      <c r="G83" s="499"/>
      <c r="H83" s="76" t="s">
        <v>27</v>
      </c>
      <c r="I83" s="76"/>
      <c r="J83" s="472"/>
      <c r="K83" s="472"/>
      <c r="L83" s="472"/>
      <c r="M83" s="472"/>
      <c r="N83" s="472"/>
      <c r="O83" s="472"/>
      <c r="P83" s="472"/>
      <c r="Q83" s="473"/>
      <c r="R83" s="473"/>
      <c r="S83" s="474" t="s">
        <v>28</v>
      </c>
      <c r="T83" s="500"/>
      <c r="U83" s="501">
        <f>IF(H54="","",H54)</f>
        <v>0</v>
      </c>
      <c r="V83" s="502"/>
      <c r="W83" s="474" t="s">
        <v>30</v>
      </c>
      <c r="X83" s="345"/>
      <c r="Y83" s="77">
        <f>IF((W54="")*(X54=""),"",SUM(W54:X54))</f>
        <v>0</v>
      </c>
    </row>
    <row r="84" spans="1:25" ht="12.75">
      <c r="A84" s="74"/>
      <c r="B84" s="467" t="s">
        <v>29</v>
      </c>
      <c r="C84" s="467"/>
      <c r="D84" s="467"/>
      <c r="E84" s="467"/>
      <c r="F84" s="467"/>
      <c r="G84" s="467"/>
      <c r="H84" s="468"/>
      <c r="I84" s="468"/>
      <c r="J84" s="468"/>
      <c r="K84" s="468"/>
      <c r="L84" s="468"/>
      <c r="M84" s="468"/>
      <c r="N84" s="468"/>
      <c r="O84" s="468"/>
      <c r="P84" s="468"/>
      <c r="Q84" s="468"/>
      <c r="R84" s="468"/>
      <c r="S84" s="468"/>
      <c r="T84" s="468"/>
      <c r="U84" s="468"/>
      <c r="V84" s="468"/>
      <c r="W84" s="468"/>
      <c r="X84" s="468"/>
      <c r="Y84" s="468"/>
    </row>
    <row r="85" spans="1:25" ht="13.5">
      <c r="A85" s="75">
        <f>A55</f>
        <v>11</v>
      </c>
      <c r="B85" s="498">
        <f>IF(B55="","",B55)</f>
      </c>
      <c r="C85" s="499"/>
      <c r="D85" s="499"/>
      <c r="E85" s="499"/>
      <c r="F85" s="499"/>
      <c r="G85" s="499"/>
      <c r="H85" s="76" t="s">
        <v>27</v>
      </c>
      <c r="I85" s="76"/>
      <c r="J85" s="472"/>
      <c r="K85" s="472"/>
      <c r="L85" s="472"/>
      <c r="M85" s="472"/>
      <c r="N85" s="472"/>
      <c r="O85" s="472"/>
      <c r="P85" s="472"/>
      <c r="Q85" s="473"/>
      <c r="R85" s="473"/>
      <c r="S85" s="474" t="s">
        <v>28</v>
      </c>
      <c r="T85" s="500"/>
      <c r="U85" s="501">
        <f>IF(H55="","",H55)</f>
        <v>0</v>
      </c>
      <c r="V85" s="502"/>
      <c r="W85" s="474" t="s">
        <v>30</v>
      </c>
      <c r="X85" s="345"/>
      <c r="Y85" s="77">
        <f>IF((W55="")*(X55=""),"",SUM(W55:X55))</f>
        <v>0</v>
      </c>
    </row>
    <row r="86" spans="1:25" ht="12.75">
      <c r="A86" s="74"/>
      <c r="B86" s="467" t="s">
        <v>29</v>
      </c>
      <c r="C86" s="467"/>
      <c r="D86" s="467"/>
      <c r="E86" s="467"/>
      <c r="F86" s="467"/>
      <c r="G86" s="467"/>
      <c r="H86" s="468"/>
      <c r="I86" s="468"/>
      <c r="J86" s="468"/>
      <c r="K86" s="468"/>
      <c r="L86" s="468"/>
      <c r="M86" s="468"/>
      <c r="N86" s="468"/>
      <c r="O86" s="468"/>
      <c r="P86" s="468"/>
      <c r="Q86" s="468"/>
      <c r="R86" s="468"/>
      <c r="S86" s="468"/>
      <c r="T86" s="468"/>
      <c r="U86" s="468"/>
      <c r="V86" s="468"/>
      <c r="W86" s="468"/>
      <c r="X86" s="468"/>
      <c r="Y86" s="468"/>
    </row>
    <row r="87" spans="1:25" ht="13.5">
      <c r="A87" s="75">
        <f>A56</f>
        <v>12</v>
      </c>
      <c r="B87" s="498">
        <f>IF(B56="","",B56)</f>
      </c>
      <c r="C87" s="499"/>
      <c r="D87" s="499"/>
      <c r="E87" s="499"/>
      <c r="F87" s="499"/>
      <c r="G87" s="499"/>
      <c r="H87" s="76" t="s">
        <v>27</v>
      </c>
      <c r="I87" s="76"/>
      <c r="J87" s="472"/>
      <c r="K87" s="472"/>
      <c r="L87" s="472"/>
      <c r="M87" s="472"/>
      <c r="N87" s="472"/>
      <c r="O87" s="472"/>
      <c r="P87" s="472"/>
      <c r="Q87" s="473"/>
      <c r="R87" s="473"/>
      <c r="S87" s="474" t="s">
        <v>28</v>
      </c>
      <c r="T87" s="500"/>
      <c r="U87" s="501">
        <f>IF(H56="","",H56)</f>
        <v>0</v>
      </c>
      <c r="V87" s="502"/>
      <c r="W87" s="474" t="s">
        <v>30</v>
      </c>
      <c r="X87" s="345"/>
      <c r="Y87" s="77">
        <f>IF((W56="")*(X56=""),"",SUM(W56:X56))</f>
        <v>0</v>
      </c>
    </row>
    <row r="88" spans="1:25" ht="12.75">
      <c r="A88" s="74"/>
      <c r="B88" s="467" t="s">
        <v>29</v>
      </c>
      <c r="C88" s="467"/>
      <c r="D88" s="467"/>
      <c r="E88" s="467"/>
      <c r="F88" s="467"/>
      <c r="G88" s="467"/>
      <c r="H88" s="468"/>
      <c r="I88" s="468"/>
      <c r="J88" s="468"/>
      <c r="K88" s="468"/>
      <c r="L88" s="468"/>
      <c r="M88" s="468"/>
      <c r="N88" s="468"/>
      <c r="O88" s="468"/>
      <c r="P88" s="468"/>
      <c r="Q88" s="468"/>
      <c r="R88" s="468"/>
      <c r="S88" s="468"/>
      <c r="T88" s="468"/>
      <c r="U88" s="468"/>
      <c r="V88" s="468"/>
      <c r="W88" s="468"/>
      <c r="X88" s="468"/>
      <c r="Y88" s="468"/>
    </row>
    <row r="89" spans="1:25" ht="13.5">
      <c r="A89" s="75">
        <f>A57</f>
        <v>13</v>
      </c>
      <c r="B89" s="498">
        <f>IF(B57="","",B57)</f>
      </c>
      <c r="C89" s="499"/>
      <c r="D89" s="499"/>
      <c r="E89" s="499"/>
      <c r="F89" s="499"/>
      <c r="G89" s="499"/>
      <c r="H89" s="76" t="s">
        <v>27</v>
      </c>
      <c r="I89" s="76"/>
      <c r="J89" s="472"/>
      <c r="K89" s="472"/>
      <c r="L89" s="472"/>
      <c r="M89" s="472"/>
      <c r="N89" s="472"/>
      <c r="O89" s="472"/>
      <c r="P89" s="472"/>
      <c r="Q89" s="473"/>
      <c r="R89" s="473"/>
      <c r="S89" s="474" t="s">
        <v>28</v>
      </c>
      <c r="T89" s="500"/>
      <c r="U89" s="501">
        <f>IF(H57="","",H57)</f>
        <v>0</v>
      </c>
      <c r="V89" s="502"/>
      <c r="W89" s="474" t="s">
        <v>30</v>
      </c>
      <c r="X89" s="345"/>
      <c r="Y89" s="77">
        <f>IF((W57="")*(X57=""),"",SUM(W57:X57))</f>
        <v>0</v>
      </c>
    </row>
    <row r="90" spans="1:25" ht="12.75">
      <c r="A90" s="74"/>
      <c r="B90" s="467" t="s">
        <v>29</v>
      </c>
      <c r="C90" s="467"/>
      <c r="D90" s="467"/>
      <c r="E90" s="467"/>
      <c r="F90" s="467"/>
      <c r="G90" s="467"/>
      <c r="H90" s="468"/>
      <c r="I90" s="468"/>
      <c r="J90" s="468"/>
      <c r="K90" s="468"/>
      <c r="L90" s="468"/>
      <c r="M90" s="468"/>
      <c r="N90" s="468"/>
      <c r="O90" s="468"/>
      <c r="P90" s="468"/>
      <c r="Q90" s="468"/>
      <c r="R90" s="468"/>
      <c r="S90" s="468"/>
      <c r="T90" s="468"/>
      <c r="U90" s="468"/>
      <c r="V90" s="468"/>
      <c r="W90" s="468"/>
      <c r="X90" s="468"/>
      <c r="Y90" s="468"/>
    </row>
    <row r="91" spans="1:25" ht="13.5">
      <c r="A91" s="75">
        <f>A58</f>
        <v>14</v>
      </c>
      <c r="B91" s="498">
        <f>IF(B58="","",B58)</f>
      </c>
      <c r="C91" s="499"/>
      <c r="D91" s="499"/>
      <c r="E91" s="499"/>
      <c r="F91" s="499"/>
      <c r="G91" s="499"/>
      <c r="H91" s="76" t="s">
        <v>27</v>
      </c>
      <c r="I91" s="76"/>
      <c r="J91" s="472"/>
      <c r="K91" s="472"/>
      <c r="L91" s="472"/>
      <c r="M91" s="472"/>
      <c r="N91" s="472"/>
      <c r="O91" s="472"/>
      <c r="P91" s="472"/>
      <c r="Q91" s="473"/>
      <c r="R91" s="473"/>
      <c r="S91" s="474" t="s">
        <v>28</v>
      </c>
      <c r="T91" s="500"/>
      <c r="U91" s="501">
        <f>IF(H58="","",H58)</f>
        <v>0</v>
      </c>
      <c r="V91" s="502"/>
      <c r="W91" s="474" t="s">
        <v>30</v>
      </c>
      <c r="X91" s="345"/>
      <c r="Y91" s="77">
        <f>IF((W58="")*(X58=""),"",SUM(W58:X58))</f>
        <v>0</v>
      </c>
    </row>
    <row r="92" spans="1:25" ht="12.75">
      <c r="A92" s="74"/>
      <c r="B92" s="467" t="s">
        <v>29</v>
      </c>
      <c r="C92" s="467"/>
      <c r="D92" s="467"/>
      <c r="E92" s="467"/>
      <c r="F92" s="467"/>
      <c r="G92" s="467"/>
      <c r="H92" s="468"/>
      <c r="I92" s="468"/>
      <c r="J92" s="468"/>
      <c r="K92" s="468"/>
      <c r="L92" s="468"/>
      <c r="M92" s="468"/>
      <c r="N92" s="468"/>
      <c r="O92" s="468"/>
      <c r="P92" s="468"/>
      <c r="Q92" s="468"/>
      <c r="R92" s="468"/>
      <c r="S92" s="468"/>
      <c r="T92" s="468"/>
      <c r="U92" s="468"/>
      <c r="V92" s="468"/>
      <c r="W92" s="468"/>
      <c r="X92" s="468"/>
      <c r="Y92" s="468"/>
    </row>
    <row r="93" spans="1:25" ht="13.5">
      <c r="A93" s="75">
        <f>A59</f>
        <v>15</v>
      </c>
      <c r="B93" s="498">
        <f>IF(B59="","",B59)</f>
      </c>
      <c r="C93" s="499"/>
      <c r="D93" s="499"/>
      <c r="E93" s="499"/>
      <c r="F93" s="499"/>
      <c r="G93" s="499"/>
      <c r="H93" s="76" t="s">
        <v>27</v>
      </c>
      <c r="I93" s="76"/>
      <c r="J93" s="472"/>
      <c r="K93" s="472"/>
      <c r="L93" s="472"/>
      <c r="M93" s="472"/>
      <c r="N93" s="472"/>
      <c r="O93" s="472"/>
      <c r="P93" s="472"/>
      <c r="Q93" s="473"/>
      <c r="R93" s="473"/>
      <c r="S93" s="474" t="s">
        <v>28</v>
      </c>
      <c r="T93" s="500"/>
      <c r="U93" s="501">
        <f>IF(H59="","",H59)</f>
        <v>0</v>
      </c>
      <c r="V93" s="502"/>
      <c r="W93" s="474" t="s">
        <v>30</v>
      </c>
      <c r="X93" s="345"/>
      <c r="Y93" s="77">
        <f>IF((W59="")*(X59=""),"",SUM(W59:X59))</f>
        <v>0</v>
      </c>
    </row>
    <row r="94" spans="1:25" ht="12.75">
      <c r="A94" s="74"/>
      <c r="B94" s="467" t="s">
        <v>29</v>
      </c>
      <c r="C94" s="467"/>
      <c r="D94" s="467"/>
      <c r="E94" s="467"/>
      <c r="F94" s="467"/>
      <c r="G94" s="467"/>
      <c r="H94" s="468"/>
      <c r="I94" s="468"/>
      <c r="J94" s="468"/>
      <c r="K94" s="468"/>
      <c r="L94" s="468"/>
      <c r="M94" s="468"/>
      <c r="N94" s="468"/>
      <c r="O94" s="468"/>
      <c r="P94" s="468"/>
      <c r="Q94" s="468"/>
      <c r="R94" s="468"/>
      <c r="S94" s="468"/>
      <c r="T94" s="468"/>
      <c r="U94" s="468"/>
      <c r="V94" s="468"/>
      <c r="W94" s="468"/>
      <c r="X94" s="468"/>
      <c r="Y94" s="468"/>
    </row>
  </sheetData>
  <sheetProtection password="CC76" sheet="1" formatRows="0" selectLockedCells="1"/>
  <mergeCells count="257">
    <mergeCell ref="B58:G58"/>
    <mergeCell ref="A1:W1"/>
    <mergeCell ref="A4:Y4"/>
    <mergeCell ref="A5:Y5"/>
    <mergeCell ref="B7:F7"/>
    <mergeCell ref="G7:H7"/>
    <mergeCell ref="I7:K7"/>
    <mergeCell ref="L7:R7"/>
    <mergeCell ref="S7:T7"/>
    <mergeCell ref="U7:W7"/>
    <mergeCell ref="AA11:AC11"/>
    <mergeCell ref="A12:Y12"/>
    <mergeCell ref="A8:E8"/>
    <mergeCell ref="G8:L8"/>
    <mergeCell ref="N8:T8"/>
    <mergeCell ref="V8:Y8"/>
    <mergeCell ref="A9:E9"/>
    <mergeCell ref="G9:L9"/>
    <mergeCell ref="O9:T9"/>
    <mergeCell ref="V9:Y9"/>
    <mergeCell ref="A10:C10"/>
    <mergeCell ref="D10:L10"/>
    <mergeCell ref="M10:S10"/>
    <mergeCell ref="T10:Y10"/>
    <mergeCell ref="A13:Y13"/>
    <mergeCell ref="A14:D14"/>
    <mergeCell ref="E14:F14"/>
    <mergeCell ref="G14:H14"/>
    <mergeCell ref="I14:J14"/>
    <mergeCell ref="K14:R14"/>
    <mergeCell ref="S14:T14"/>
    <mergeCell ref="U14:V14"/>
    <mergeCell ref="R20:W20"/>
    <mergeCell ref="H15:P15"/>
    <mergeCell ref="Q15:Y15"/>
    <mergeCell ref="A16:M16"/>
    <mergeCell ref="N16:O16"/>
    <mergeCell ref="P16:X16"/>
    <mergeCell ref="A17:Y17"/>
    <mergeCell ref="R21:W21"/>
    <mergeCell ref="A18:H18"/>
    <mergeCell ref="J18:P18"/>
    <mergeCell ref="Q18:R18"/>
    <mergeCell ref="S18:X18"/>
    <mergeCell ref="A20:E20"/>
    <mergeCell ref="F20:G20"/>
    <mergeCell ref="I20:J20"/>
    <mergeCell ref="K20:L20"/>
    <mergeCell ref="M20:N20"/>
    <mergeCell ref="F21:G21"/>
    <mergeCell ref="I21:J21"/>
    <mergeCell ref="K21:L21"/>
    <mergeCell ref="M21:N21"/>
    <mergeCell ref="M23:N23"/>
    <mergeCell ref="R23:W23"/>
    <mergeCell ref="X21:Y21"/>
    <mergeCell ref="A22:E22"/>
    <mergeCell ref="F22:G22"/>
    <mergeCell ref="I22:J22"/>
    <mergeCell ref="K22:L22"/>
    <mergeCell ref="M22:N22"/>
    <mergeCell ref="R22:W22"/>
    <mergeCell ref="A21:E21"/>
    <mergeCell ref="A23:E23"/>
    <mergeCell ref="F23:G23"/>
    <mergeCell ref="I23:J23"/>
    <mergeCell ref="K23:L23"/>
    <mergeCell ref="M24:N24"/>
    <mergeCell ref="A25:E25"/>
    <mergeCell ref="F25:G25"/>
    <mergeCell ref="I25:J25"/>
    <mergeCell ref="K25:L25"/>
    <mergeCell ref="M25:N25"/>
    <mergeCell ref="A24:E24"/>
    <mergeCell ref="F24:G24"/>
    <mergeCell ref="I24:J24"/>
    <mergeCell ref="K24:L24"/>
    <mergeCell ref="R25:W25"/>
    <mergeCell ref="A26:E26"/>
    <mergeCell ref="F26:G26"/>
    <mergeCell ref="I26:J26"/>
    <mergeCell ref="K26:L26"/>
    <mergeCell ref="M26:N26"/>
    <mergeCell ref="R26:W26"/>
    <mergeCell ref="I27:J27"/>
    <mergeCell ref="K27:L27"/>
    <mergeCell ref="M27:N27"/>
    <mergeCell ref="R27:W27"/>
    <mergeCell ref="A31:E31"/>
    <mergeCell ref="F31:G31"/>
    <mergeCell ref="A27:E27"/>
    <mergeCell ref="F27:G27"/>
    <mergeCell ref="A30:E30"/>
    <mergeCell ref="F30:G30"/>
    <mergeCell ref="I30:J30"/>
    <mergeCell ref="K30:L30"/>
    <mergeCell ref="F28:G28"/>
    <mergeCell ref="I28:J28"/>
    <mergeCell ref="K28:L28"/>
    <mergeCell ref="M28:N28"/>
    <mergeCell ref="A32:Q32"/>
    <mergeCell ref="R32:W32"/>
    <mergeCell ref="R28:W28"/>
    <mergeCell ref="A29:E29"/>
    <mergeCell ref="F29:G29"/>
    <mergeCell ref="I29:J29"/>
    <mergeCell ref="K29:L29"/>
    <mergeCell ref="M29:N29"/>
    <mergeCell ref="R29:W29"/>
    <mergeCell ref="A28:E28"/>
    <mergeCell ref="I31:J31"/>
    <mergeCell ref="K31:L31"/>
    <mergeCell ref="M31:N31"/>
    <mergeCell ref="R31:W31"/>
    <mergeCell ref="O28:Q31"/>
    <mergeCell ref="M30:N30"/>
    <mergeCell ref="A35:G35"/>
    <mergeCell ref="I35:O35"/>
    <mergeCell ref="P35:Q35"/>
    <mergeCell ref="R35:V35"/>
    <mergeCell ref="A34:H34"/>
    <mergeCell ref="I34:M34"/>
    <mergeCell ref="N34:Q34"/>
    <mergeCell ref="R34:W34"/>
    <mergeCell ref="A36:G36"/>
    <mergeCell ref="I36:O36"/>
    <mergeCell ref="P36:Q36"/>
    <mergeCell ref="A37:G37"/>
    <mergeCell ref="I37:O37"/>
    <mergeCell ref="P37:Q37"/>
    <mergeCell ref="B41:G41"/>
    <mergeCell ref="H41:I41"/>
    <mergeCell ref="J41:U41"/>
    <mergeCell ref="V41:Y41"/>
    <mergeCell ref="A38:G38"/>
    <mergeCell ref="I38:O38"/>
    <mergeCell ref="P38:Q38"/>
    <mergeCell ref="A40:Y40"/>
    <mergeCell ref="B42:G42"/>
    <mergeCell ref="H43:H44"/>
    <mergeCell ref="I43:I44"/>
    <mergeCell ref="Y43:Y44"/>
    <mergeCell ref="B44:G44"/>
    <mergeCell ref="J44:U44"/>
    <mergeCell ref="W44:X44"/>
    <mergeCell ref="B57:G57"/>
    <mergeCell ref="B45:G45"/>
    <mergeCell ref="B46:G46"/>
    <mergeCell ref="B47:G47"/>
    <mergeCell ref="B48:G48"/>
    <mergeCell ref="B49:G49"/>
    <mergeCell ref="B50:G50"/>
    <mergeCell ref="W65:X65"/>
    <mergeCell ref="B51:G51"/>
    <mergeCell ref="B52:G52"/>
    <mergeCell ref="B53:G53"/>
    <mergeCell ref="B59:G59"/>
    <mergeCell ref="B60:G60"/>
    <mergeCell ref="A61:Y61"/>
    <mergeCell ref="B54:G54"/>
    <mergeCell ref="B55:G55"/>
    <mergeCell ref="B56:G56"/>
    <mergeCell ref="B65:G65"/>
    <mergeCell ref="J65:R65"/>
    <mergeCell ref="S65:T65"/>
    <mergeCell ref="U65:V65"/>
    <mergeCell ref="A62:G62"/>
    <mergeCell ref="H62:Y62"/>
    <mergeCell ref="A63:Y63"/>
    <mergeCell ref="A64:G64"/>
    <mergeCell ref="H64:Y64"/>
    <mergeCell ref="B66:Y66"/>
    <mergeCell ref="B67:G67"/>
    <mergeCell ref="J67:R67"/>
    <mergeCell ref="S67:T67"/>
    <mergeCell ref="U67:V67"/>
    <mergeCell ref="W67:X67"/>
    <mergeCell ref="B68:Y68"/>
    <mergeCell ref="B69:G69"/>
    <mergeCell ref="J69:R69"/>
    <mergeCell ref="S69:T69"/>
    <mergeCell ref="U69:V69"/>
    <mergeCell ref="W69:X69"/>
    <mergeCell ref="B70:Y70"/>
    <mergeCell ref="B71:G71"/>
    <mergeCell ref="J71:R71"/>
    <mergeCell ref="S71:T71"/>
    <mergeCell ref="U71:V71"/>
    <mergeCell ref="W71:X71"/>
    <mergeCell ref="B72:Y72"/>
    <mergeCell ref="B73:G73"/>
    <mergeCell ref="J73:R73"/>
    <mergeCell ref="S73:T73"/>
    <mergeCell ref="U73:V73"/>
    <mergeCell ref="W73:X73"/>
    <mergeCell ref="B74:Y74"/>
    <mergeCell ref="B75:G75"/>
    <mergeCell ref="J75:R75"/>
    <mergeCell ref="S75:T75"/>
    <mergeCell ref="U75:V75"/>
    <mergeCell ref="W75:X75"/>
    <mergeCell ref="B76:Y76"/>
    <mergeCell ref="B77:G77"/>
    <mergeCell ref="J77:R77"/>
    <mergeCell ref="S77:T77"/>
    <mergeCell ref="U77:V77"/>
    <mergeCell ref="W77:X77"/>
    <mergeCell ref="B78:Y78"/>
    <mergeCell ref="B79:G79"/>
    <mergeCell ref="J79:R79"/>
    <mergeCell ref="S79:T79"/>
    <mergeCell ref="U79:V79"/>
    <mergeCell ref="W79:X79"/>
    <mergeCell ref="B80:Y80"/>
    <mergeCell ref="B81:G81"/>
    <mergeCell ref="J81:R81"/>
    <mergeCell ref="S81:T81"/>
    <mergeCell ref="U81:V81"/>
    <mergeCell ref="W81:X81"/>
    <mergeCell ref="B82:Y82"/>
    <mergeCell ref="B83:G83"/>
    <mergeCell ref="J83:R83"/>
    <mergeCell ref="S83:T83"/>
    <mergeCell ref="U83:V83"/>
    <mergeCell ref="W83:X83"/>
    <mergeCell ref="B84:Y84"/>
    <mergeCell ref="B85:G85"/>
    <mergeCell ref="J85:R85"/>
    <mergeCell ref="S85:T85"/>
    <mergeCell ref="U85:V85"/>
    <mergeCell ref="W85:X85"/>
    <mergeCell ref="B86:Y86"/>
    <mergeCell ref="B87:G87"/>
    <mergeCell ref="J87:R87"/>
    <mergeCell ref="S87:T87"/>
    <mergeCell ref="U87:V87"/>
    <mergeCell ref="W87:X87"/>
    <mergeCell ref="B88:Y88"/>
    <mergeCell ref="B89:G89"/>
    <mergeCell ref="J89:R89"/>
    <mergeCell ref="S89:T89"/>
    <mergeCell ref="U89:V89"/>
    <mergeCell ref="W89:X89"/>
    <mergeCell ref="J91:R91"/>
    <mergeCell ref="S91:T91"/>
    <mergeCell ref="U91:V91"/>
    <mergeCell ref="W91:X91"/>
    <mergeCell ref="R24:W24"/>
    <mergeCell ref="B94:Y94"/>
    <mergeCell ref="B92:Y92"/>
    <mergeCell ref="B93:G93"/>
    <mergeCell ref="J93:R93"/>
    <mergeCell ref="S93:T93"/>
    <mergeCell ref="U93:V93"/>
    <mergeCell ref="W93:X93"/>
    <mergeCell ref="B90:Y90"/>
    <mergeCell ref="B91:G91"/>
  </mergeCells>
  <conditionalFormatting sqref="H42:Y42">
    <cfRule type="containsText" priority="1" dxfId="2" operator="containsText" stopIfTrue="1" text="SC">
      <formula>NOT(ISERROR(SEARCH("SC",H42)))</formula>
    </cfRule>
    <cfRule type="cellIs" priority="2" dxfId="1" operator="equal" stopIfTrue="1">
      <formula>"CB"</formula>
    </cfRule>
    <cfRule type="containsText" priority="3" dxfId="0" operator="containsText" stopIfTrue="1" text="S">
      <formula>NOT(ISERROR(SEARCH("S",H42)))</formula>
    </cfRule>
  </conditionalFormatting>
  <dataValidations count="6">
    <dataValidation type="list" allowBlank="1" showInputMessage="1" showErrorMessage="1" sqref="F28:N30">
      <formula1>$AA$21:$AA$54</formula1>
    </dataValidation>
    <dataValidation type="list" allowBlank="1" showInputMessage="1" showErrorMessage="1" sqref="F27:N27">
      <formula1>$AB$25:$AB$32</formula1>
    </dataValidation>
    <dataValidation type="list" allowBlank="1" showInputMessage="1" showErrorMessage="1" promptTitle="Select one" sqref="X21:Y21">
      <formula1>$AB$44:$AB$51</formula1>
    </dataValidation>
    <dataValidation type="list" showInputMessage="1" showErrorMessage="1" sqref="M21 F21 K21 H21:I21">
      <formula1>$AA$21:$AA$54</formula1>
    </dataValidation>
    <dataValidation type="list" showInputMessage="1" showErrorMessage="1" sqref="P35:Q38 H36:H38">
      <formula1>$AB$37:$AB$38</formula1>
    </dataValidation>
    <dataValidation type="list" allowBlank="1" showInputMessage="1" showErrorMessage="1" sqref="Q18:R18 W36:W38 X22:X29 F31:N31 F23:N26 L19:M19 N16:O16 I18 Y16 AD11 Y34:Y38 Y31:Y32 Y18:Y19">
      <formula1>$AB$37:$AB$38</formula1>
    </dataValidation>
  </dataValidations>
  <printOptions/>
  <pageMargins left="0.5" right="0.5" top="0.5" bottom="0.5" header="0.5" footer="0.5"/>
  <pageSetup fitToHeight="3" horizontalDpi="300" verticalDpi="300" orientation="portrait" scale="98" r:id="rId2"/>
  <rowBreaks count="1" manualBreakCount="1">
    <brk id="60"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 Lotito-Byers</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Form_Club Report</dc:title>
  <dc:subject>Monthly Activity Report</dc:subject>
  <dc:creator>CNH Key Club</dc:creator>
  <cp:keywords/>
  <dc:description/>
  <cp:lastModifiedBy>Alexis M. Taitel</cp:lastModifiedBy>
  <cp:lastPrinted>2009-03-05T23:25:36Z</cp:lastPrinted>
  <dcterms:created xsi:type="dcterms:W3CDTF">2006-01-13T04:51:08Z</dcterms:created>
  <dcterms:modified xsi:type="dcterms:W3CDTF">2009-04-02T05:37:07Z</dcterms:modified>
  <cp:category/>
  <cp:version/>
  <cp:contentType/>
  <cp:contentStatus/>
</cp:coreProperties>
</file>